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7795" windowHeight="12405"/>
  </bookViews>
  <sheets>
    <sheet name="Приложение 2" sheetId="1" r:id="rId1"/>
  </sheets>
  <definedNames>
    <definedName name="_Toc384891825" localSheetId="0">'Приложение 2'!$B$5</definedName>
    <definedName name="_xlnm.Print_Titles" localSheetId="0">'Приложение 2'!$10:$10</definedName>
  </definedNames>
  <calcPr calcId="145621"/>
</workbook>
</file>

<file path=xl/calcChain.xml><?xml version="1.0" encoding="utf-8"?>
<calcChain xmlns="http://schemas.openxmlformats.org/spreadsheetml/2006/main">
  <c r="F110" i="1" l="1"/>
  <c r="G110" i="1"/>
  <c r="H110" i="1"/>
  <c r="E110" i="1"/>
  <c r="G104" i="1"/>
  <c r="E92" i="1"/>
  <c r="F92" i="1"/>
  <c r="H92" i="1"/>
  <c r="D91" i="1"/>
  <c r="G88" i="1"/>
  <c r="G87" i="1"/>
  <c r="G86" i="1"/>
  <c r="E111" i="1" l="1"/>
  <c r="D108" i="1"/>
  <c r="D95" i="1"/>
  <c r="E96" i="1"/>
  <c r="F96" i="1"/>
  <c r="H96" i="1"/>
  <c r="F111" i="1"/>
  <c r="G111" i="1"/>
  <c r="F112" i="1"/>
  <c r="G112" i="1"/>
  <c r="E112" i="1"/>
  <c r="D105" i="1"/>
  <c r="H111" i="1"/>
  <c r="H112" i="1"/>
  <c r="G85" i="1"/>
  <c r="G103" i="1"/>
  <c r="G107" i="1" s="1"/>
  <c r="G101" i="1"/>
  <c r="G98" i="1"/>
  <c r="G93" i="1"/>
  <c r="G90" i="1"/>
  <c r="G92" i="1" s="1"/>
  <c r="F80" i="1"/>
  <c r="H22" i="1"/>
  <c r="G17" i="1"/>
  <c r="G94" i="1" l="1"/>
  <c r="G109" i="1" l="1"/>
  <c r="G96" i="1"/>
  <c r="F109" i="1"/>
  <c r="F50" i="1"/>
  <c r="H107" i="1"/>
  <c r="F107" i="1"/>
  <c r="E107" i="1"/>
  <c r="D106" i="1"/>
  <c r="D104" i="1"/>
  <c r="D102" i="1"/>
  <c r="E109" i="1"/>
  <c r="H109" i="1"/>
  <c r="D101" i="1"/>
  <c r="D100" i="1"/>
  <c r="G60" i="1"/>
  <c r="D49" i="1"/>
  <c r="D103" i="1" l="1"/>
  <c r="D107" i="1" s="1"/>
  <c r="D97" i="1" l="1"/>
  <c r="D98" i="1"/>
  <c r="D109" i="1"/>
  <c r="D99" i="1" l="1"/>
  <c r="D94" i="1" l="1"/>
  <c r="D96" i="1" s="1"/>
  <c r="D93" i="1"/>
  <c r="D90" i="1" l="1"/>
  <c r="D92" i="1" s="1"/>
  <c r="D85" i="1"/>
  <c r="D80" i="1"/>
  <c r="D75" i="1"/>
  <c r="E69" i="1"/>
  <c r="F69" i="1"/>
  <c r="G69" i="1"/>
  <c r="H69" i="1"/>
  <c r="E70" i="1"/>
  <c r="D60" i="1"/>
  <c r="E50" i="1"/>
  <c r="D32" i="1"/>
  <c r="D27" i="1"/>
  <c r="D28" i="1"/>
  <c r="D29" i="1"/>
  <c r="D30" i="1"/>
  <c r="D22" i="1"/>
  <c r="D17" i="1"/>
  <c r="H50" i="1"/>
  <c r="E114" i="1" l="1"/>
  <c r="D69" i="1"/>
  <c r="D111" i="1" l="1"/>
  <c r="G50" i="1"/>
  <c r="D50" i="1" s="1"/>
  <c r="F70" i="1" l="1"/>
  <c r="G70" i="1"/>
  <c r="H70" i="1"/>
  <c r="E71" i="1"/>
  <c r="F71" i="1"/>
  <c r="G71" i="1"/>
  <c r="H71" i="1"/>
  <c r="E72" i="1"/>
  <c r="F72" i="1"/>
  <c r="G72" i="1"/>
  <c r="H72" i="1"/>
  <c r="E51" i="1" l="1"/>
  <c r="F51" i="1"/>
  <c r="G51" i="1"/>
  <c r="H51" i="1"/>
  <c r="E52" i="1"/>
  <c r="F52" i="1"/>
  <c r="G52" i="1"/>
  <c r="H52" i="1"/>
  <c r="E53" i="1"/>
  <c r="F53" i="1"/>
  <c r="G53" i="1"/>
  <c r="H53" i="1"/>
  <c r="F115" i="1" l="1"/>
  <c r="G115" i="1"/>
  <c r="H115" i="1"/>
  <c r="F116" i="1"/>
  <c r="G116" i="1"/>
  <c r="H116" i="1"/>
  <c r="F117" i="1"/>
  <c r="H117" i="1"/>
  <c r="D52" i="1"/>
  <c r="F36" i="1"/>
  <c r="G21" i="1"/>
  <c r="E117" i="1"/>
  <c r="D19" i="1"/>
  <c r="D24" i="1"/>
  <c r="D34" i="1"/>
  <c r="D62" i="1"/>
  <c r="D77" i="1"/>
  <c r="D82" i="1"/>
  <c r="D87" i="1"/>
  <c r="D71" i="1" l="1"/>
  <c r="G117" i="1"/>
  <c r="E116" i="1"/>
  <c r="E115" i="1"/>
  <c r="D115" i="1" s="1"/>
  <c r="D72" i="1" l="1"/>
  <c r="D70" i="1"/>
  <c r="D116" i="1" l="1"/>
  <c r="D112" i="1"/>
  <c r="D110" i="1"/>
  <c r="D117" i="1" l="1"/>
  <c r="D18" i="1"/>
  <c r="D20" i="1"/>
  <c r="E21" i="1"/>
  <c r="H113" i="1" l="1"/>
  <c r="E113" i="1"/>
  <c r="E89" i="1"/>
  <c r="F89" i="1"/>
  <c r="G89" i="1"/>
  <c r="H89" i="1"/>
  <c r="D88" i="1"/>
  <c r="D86" i="1"/>
  <c r="E84" i="1"/>
  <c r="F84" i="1"/>
  <c r="G84" i="1"/>
  <c r="H84" i="1"/>
  <c r="D81" i="1"/>
  <c r="D83" i="1"/>
  <c r="E79" i="1"/>
  <c r="F79" i="1"/>
  <c r="G79" i="1"/>
  <c r="H79" i="1"/>
  <c r="D76" i="1"/>
  <c r="D78" i="1"/>
  <c r="F114" i="1"/>
  <c r="G114" i="1"/>
  <c r="H114" i="1"/>
  <c r="D61" i="1"/>
  <c r="D63" i="1"/>
  <c r="E64" i="1"/>
  <c r="F64" i="1"/>
  <c r="G64" i="1"/>
  <c r="H64" i="1"/>
  <c r="D23" i="1"/>
  <c r="D25" i="1"/>
  <c r="H31" i="1"/>
  <c r="G31" i="1"/>
  <c r="F31" i="1"/>
  <c r="E31" i="1"/>
  <c r="E36" i="1"/>
  <c r="G36" i="1"/>
  <c r="H36" i="1"/>
  <c r="D35" i="1"/>
  <c r="D33" i="1"/>
  <c r="E26" i="1"/>
  <c r="F26" i="1"/>
  <c r="G26" i="1"/>
  <c r="H26" i="1"/>
  <c r="F21" i="1"/>
  <c r="H21" i="1"/>
  <c r="D114" i="1" l="1"/>
  <c r="E118" i="1"/>
  <c r="F73" i="1"/>
  <c r="E73" i="1"/>
  <c r="D79" i="1"/>
  <c r="F54" i="1"/>
  <c r="F118" i="1"/>
  <c r="D84" i="1"/>
  <c r="D113" i="1"/>
  <c r="D89" i="1"/>
  <c r="H118" i="1"/>
  <c r="F113" i="1"/>
  <c r="G113" i="1"/>
  <c r="D53" i="1"/>
  <c r="G54" i="1"/>
  <c r="D64" i="1"/>
  <c r="E54" i="1"/>
  <c r="G73" i="1"/>
  <c r="H73" i="1"/>
  <c r="D51" i="1"/>
  <c r="D31" i="1"/>
  <c r="D36" i="1"/>
  <c r="D26" i="1"/>
  <c r="D21" i="1"/>
  <c r="D54" i="1" l="1"/>
  <c r="D73" i="1"/>
  <c r="D118" i="1"/>
  <c r="H54" i="1"/>
  <c r="G118" i="1"/>
</calcChain>
</file>

<file path=xl/sharedStrings.xml><?xml version="1.0" encoding="utf-8"?>
<sst xmlns="http://schemas.openxmlformats.org/spreadsheetml/2006/main" count="141" uniqueCount="82">
  <si>
    <t>местный бюджет</t>
  </si>
  <si>
    <t>Комитет финансов</t>
  </si>
  <si>
    <t>В рамках текущей деятельности</t>
  </si>
  <si>
    <t>Итого</t>
  </si>
  <si>
    <t>Администрация Сланцевского муниципального района</t>
  </si>
  <si>
    <t>Годы реализации</t>
  </si>
  <si>
    <t>федеральный бюджет</t>
  </si>
  <si>
    <t>прочие источ-ники (бюдже-ты посе-лений)</t>
  </si>
  <si>
    <t>област-ной бюджет</t>
  </si>
  <si>
    <t>План реализации мероприятий муниципальной программы «Управление муниципальными финансами</t>
  </si>
  <si>
    <t>и муниципальным долгом Сланцевского муниципального района» на 2022-2025 годы</t>
  </si>
  <si>
    <t>Комплексы процессных мероприятий</t>
  </si>
  <si>
    <t>Комплекс процессных мероприятий «Управление муниципальными финансами»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</si>
  <si>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</si>
  <si>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</si>
  <si>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</si>
  <si>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</si>
  <si>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Ответственные исполнители</t>
  </si>
  <si>
    <t>Всего</t>
  </si>
  <si>
    <t>1. Комплекс процессных мероприятий «Управление муниципальными финансами»</t>
  </si>
  <si>
    <t>1.1.</t>
  </si>
  <si>
    <t>Определение основных направлений бюджетной, налоговой и долговой политики Сланцевского муниципального района</t>
  </si>
  <si>
    <t>1.2.</t>
  </si>
  <si>
    <t>Формирование, утверждение, исполнение и контроль за исполнением бюджета Сланцевского муниципального района</t>
  </si>
  <si>
    <t>1.3.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</si>
  <si>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</si>
  <si>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</si>
  <si>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</si>
  <si>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1.5.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</si>
  <si>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</si>
  <si>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1.6.</t>
  </si>
  <si>
    <t>Ведение реестра расходных обязательств Сланцевского муниципального района</t>
  </si>
  <si>
    <t>1.7.</t>
  </si>
  <si>
    <t>Оценка качества управления муниципальными финансами</t>
  </si>
  <si>
    <t>1.8.</t>
  </si>
  <si>
    <t>Оценка качества финансового менеджмента главных распорядителей бюджетных средств Сланцевского муниципального района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</si>
  <si>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муниципальными финансами»</t>
    </r>
  </si>
  <si>
    <t>2. Комплекс процессных мероприятий «Управление муниципальным долгом»</t>
  </si>
  <si>
    <t>2.1.</t>
  </si>
  <si>
    <t>Разработка программы муниципальных заимствований на очередной финансовый год (на очередной финансовый год и плановый период)</t>
  </si>
  <si>
    <t>2.2.</t>
  </si>
  <si>
    <t>Обслуживание муниципального долга Сланцевского муниципального района</t>
  </si>
  <si>
    <t>2.3.</t>
  </si>
  <si>
    <t>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</si>
  <si>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Комплекс процессных мероприятий «Управление муниципальным долгом»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</si>
  <si>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 долгом»</t>
    </r>
  </si>
  <si>
    <t>3. Комплекс процессных мероприятий «Межбюджетные отношения»</t>
  </si>
  <si>
    <t>3.1.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</si>
  <si>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</si>
  <si>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3.2.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</si>
  <si>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</si>
  <si>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3.3.</t>
  </si>
  <si>
    <t>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</si>
  <si>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3.4.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</si>
  <si>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</si>
  <si>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Комплекс процессных мероприятий «Межбюджетные отношения»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</si>
  <si>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«Межбюджетные отношения»</t>
    </r>
  </si>
  <si>
    <t>Муниципальная программа «Управление муниципальными финансами и муниципальным долгом Сланцевского муниципального района»</t>
  </si>
  <si>
    <t>3.5.</t>
  </si>
  <si>
    <t>3.6.</t>
  </si>
  <si>
    <t>Иные МБТ на финансовое обеспечение исполнения переданного полномочия муниципального образования Сланцевский муниципальный район по решению вопросов местного значения в области градостроительной деятельности</t>
  </si>
  <si>
    <t>Иные межбюджетные трансферты на финансовое обеспечение демонтажа зданий аварийного жилищного фонда</t>
  </si>
  <si>
    <t>ВСЕГО по программе на 2022-2025 годы</t>
  </si>
  <si>
    <t>Приложение 2</t>
  </si>
  <si>
    <t>3.7.</t>
  </si>
  <si>
    <t>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</si>
  <si>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3.8.</t>
  </si>
  <si>
    <t>3.9.</t>
  </si>
  <si>
    <t>Иные межбюджетные трансферты бюджетам муниципальных образований поселений на финансовое обеспечение обустройства стационарного электрического освещения автомобильных дорог поселения</t>
  </si>
  <si>
    <t>Иные межбюджетные трансферты бюджетам муниципальных образований поселений на обеспечение обустройства хоккейной площадки на территории поселения</t>
  </si>
  <si>
    <t>1.9.</t>
  </si>
  <si>
    <t>Поощрение муниципальных управленческих команд за достижение показателей деятельности ОМСУ</t>
  </si>
  <si>
    <t>3.10.</t>
  </si>
  <si>
    <t>3.11.</t>
  </si>
  <si>
    <t>3.12.</t>
  </si>
  <si>
    <t>3.13.</t>
  </si>
  <si>
    <t>Иные межбюджетные трансферты бюджетам муниципальных образований поселений Сланцевского муниципального района на поощрение муниципальных управленческих команд за достижение показателей деятельности органов местного самоуправления</t>
  </si>
  <si>
    <t>Иные межбюджетные трансферты бюджетам муниципальных образований поселений на финансовое обеспечение участия в предупреждении и ликвидации последствий чрезвычайных ситуаций в границах поселения</t>
  </si>
  <si>
    <t>Иные межбюджетные трансферты бюджетам муниципальных образований поселений на финансовое обеспечение расходов по оплате труда с начислениями работников органов местного самоуправления</t>
  </si>
  <si>
    <t>Иные межбюджетные трансферты бюджетам муниципальных образований поселений на финансовое обеспечение расходов по благоустройству в части ликвидации мест несанкционированного размещения отходов</t>
  </si>
  <si>
    <t>3.14.</t>
  </si>
  <si>
    <t>Иные межбюджетные трансферты бюджетам муниципальных образований поселений на обеспечение исполнения расходных обязательств муниципальных образований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</si>
</sst>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2"/>
  <sheetViews>
    <sheetView tabSelected="1" zoomScaleNormal="100" workbookViewId="0">
      <selection activeCell="I130" sqref="I130"/>
    </sheetView>
  </sheetViews>
  <sheetFormatPr defaultRowHeight="15" x14ac:dyDescent="0.25"/>
  <cols>
    <col min="1" max="1" width="5.7109375" style="1" customWidth="1"/>
    <col min="2" max="2" width="60.7109375" style="1" customWidth="1"/>
    <col min="3" max="3" width="7.85546875" style="1" customWidth="1"/>
    <col min="4" max="4" width="11.7109375" style="1" customWidth="1"/>
    <col min="5" max="8" width="10.28515625" style="1" customWidth="1"/>
    <col min="9" max="9" width="16.7109375" style="1" customWidth="1"/>
    <col min="10" max="16384" width="9.140625" style="1"/>
  </cols>
  <sheetData>
    <row r="1" spans="1:9" s="2" customFormat="1" ht="18.75" x14ac:dyDescent="0.25">
      <c r="I1" s="7" t="s">
        <v>63</v>
      </c>
    </row>
    <row r="2" spans="1:9" s="2" customFormat="1" ht="18.75" x14ac:dyDescent="0.25">
      <c r="B2" s="8"/>
    </row>
    <row r="3" spans="1:9" s="2" customFormat="1" ht="18.75" x14ac:dyDescent="0.25">
      <c r="A3" s="47" t="s">
        <v>9</v>
      </c>
      <c r="B3" s="47"/>
      <c r="C3" s="47"/>
      <c r="D3" s="47"/>
      <c r="E3" s="47"/>
      <c r="F3" s="47"/>
      <c r="G3" s="47"/>
      <c r="H3" s="47"/>
      <c r="I3" s="47"/>
    </row>
    <row r="4" spans="1:9" s="2" customFormat="1" ht="18.75" x14ac:dyDescent="0.25">
      <c r="A4" s="47" t="s">
        <v>10</v>
      </c>
      <c r="B4" s="47"/>
      <c r="C4" s="47"/>
      <c r="D4" s="47"/>
      <c r="E4" s="47"/>
      <c r="F4" s="47"/>
      <c r="G4" s="47"/>
      <c r="H4" s="47"/>
      <c r="I4" s="47"/>
    </row>
    <row r="5" spans="1:9" s="2" customFormat="1" ht="18.75" x14ac:dyDescent="0.25">
      <c r="B5" s="8"/>
      <c r="D5" s="9"/>
      <c r="E5" s="9"/>
      <c r="F5" s="9"/>
      <c r="G5" s="9"/>
      <c r="H5" s="9"/>
    </row>
    <row r="6" spans="1:9" s="2" customFormat="1" ht="15.75" customHeight="1" x14ac:dyDescent="0.25">
      <c r="A6" s="33" t="s">
        <v>13</v>
      </c>
      <c r="B6" s="33" t="s">
        <v>14</v>
      </c>
      <c r="C6" s="33" t="s">
        <v>5</v>
      </c>
      <c r="D6" s="33" t="s">
        <v>15</v>
      </c>
      <c r="E6" s="33"/>
      <c r="F6" s="33"/>
      <c r="G6" s="33"/>
      <c r="H6" s="33"/>
      <c r="I6" s="33" t="s">
        <v>17</v>
      </c>
    </row>
    <row r="7" spans="1:9" s="2" customFormat="1" ht="15.75" customHeight="1" x14ac:dyDescent="0.25">
      <c r="A7" s="33"/>
      <c r="B7" s="33"/>
      <c r="C7" s="33"/>
      <c r="D7" s="33"/>
      <c r="E7" s="33"/>
      <c r="F7" s="33"/>
      <c r="G7" s="33"/>
      <c r="H7" s="33"/>
      <c r="I7" s="33"/>
    </row>
    <row r="8" spans="1:9" s="2" customFormat="1" ht="15.75" customHeight="1" x14ac:dyDescent="0.25">
      <c r="A8" s="33"/>
      <c r="B8" s="33"/>
      <c r="C8" s="33"/>
      <c r="D8" s="33" t="s">
        <v>18</v>
      </c>
      <c r="E8" s="33" t="s">
        <v>16</v>
      </c>
      <c r="F8" s="33"/>
      <c r="G8" s="33"/>
      <c r="H8" s="33"/>
      <c r="I8" s="33"/>
    </row>
    <row r="9" spans="1:9" s="2" customFormat="1" ht="94.5" x14ac:dyDescent="0.25">
      <c r="A9" s="33"/>
      <c r="B9" s="33"/>
      <c r="C9" s="33"/>
      <c r="D9" s="33"/>
      <c r="E9" s="14" t="s">
        <v>6</v>
      </c>
      <c r="F9" s="14" t="s">
        <v>8</v>
      </c>
      <c r="G9" s="14" t="s">
        <v>0</v>
      </c>
      <c r="H9" s="14" t="s">
        <v>7</v>
      </c>
      <c r="I9" s="33"/>
    </row>
    <row r="10" spans="1:9" s="2" customFormat="1" ht="15.75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</row>
    <row r="11" spans="1:9" s="2" customFormat="1" ht="15.75" x14ac:dyDescent="0.25">
      <c r="A11" s="32" t="s">
        <v>11</v>
      </c>
      <c r="B11" s="32"/>
      <c r="C11" s="32"/>
      <c r="D11" s="32"/>
      <c r="E11" s="32"/>
      <c r="F11" s="32"/>
      <c r="G11" s="32"/>
      <c r="H11" s="32"/>
      <c r="I11" s="32"/>
    </row>
    <row r="12" spans="1:9" s="2" customFormat="1" ht="15.75" customHeight="1" x14ac:dyDescent="0.25">
      <c r="A12" s="32" t="s">
        <v>19</v>
      </c>
      <c r="B12" s="32"/>
      <c r="C12" s="32"/>
      <c r="D12" s="32"/>
      <c r="E12" s="32"/>
      <c r="F12" s="32"/>
      <c r="G12" s="32"/>
      <c r="H12" s="32"/>
      <c r="I12" s="32"/>
    </row>
    <row r="13" spans="1:9" s="2" customFormat="1" ht="15.75" customHeight="1" x14ac:dyDescent="0.25">
      <c r="A13" s="33" t="s">
        <v>20</v>
      </c>
      <c r="B13" s="37" t="s">
        <v>21</v>
      </c>
      <c r="C13" s="13">
        <v>2022</v>
      </c>
      <c r="D13" s="38" t="s">
        <v>2</v>
      </c>
      <c r="E13" s="39"/>
      <c r="F13" s="39"/>
      <c r="G13" s="39"/>
      <c r="H13" s="40"/>
      <c r="I13" s="33" t="s">
        <v>1</v>
      </c>
    </row>
    <row r="14" spans="1:9" s="2" customFormat="1" ht="15.75" customHeight="1" x14ac:dyDescent="0.25">
      <c r="A14" s="33"/>
      <c r="B14" s="37"/>
      <c r="C14" s="13">
        <v>2023</v>
      </c>
      <c r="D14" s="38" t="s">
        <v>2</v>
      </c>
      <c r="E14" s="39"/>
      <c r="F14" s="39"/>
      <c r="G14" s="39"/>
      <c r="H14" s="40"/>
      <c r="I14" s="33"/>
    </row>
    <row r="15" spans="1:9" s="2" customFormat="1" ht="15" customHeight="1" x14ac:dyDescent="0.25">
      <c r="A15" s="33"/>
      <c r="B15" s="37"/>
      <c r="C15" s="13">
        <v>2024</v>
      </c>
      <c r="D15" s="38" t="s">
        <v>2</v>
      </c>
      <c r="E15" s="39"/>
      <c r="F15" s="39"/>
      <c r="G15" s="39"/>
      <c r="H15" s="40"/>
      <c r="I15" s="33"/>
    </row>
    <row r="16" spans="1:9" s="2" customFormat="1" ht="15" customHeight="1" x14ac:dyDescent="0.25">
      <c r="A16" s="33"/>
      <c r="B16" s="37"/>
      <c r="C16" s="13">
        <v>2025</v>
      </c>
      <c r="D16" s="38" t="s">
        <v>2</v>
      </c>
      <c r="E16" s="39"/>
      <c r="F16" s="39"/>
      <c r="G16" s="39"/>
      <c r="H16" s="40"/>
      <c r="I16" s="33"/>
    </row>
    <row r="17" spans="1:9" s="2" customFormat="1" ht="15.75" customHeight="1" x14ac:dyDescent="0.25">
      <c r="A17" s="33" t="s">
        <v>22</v>
      </c>
      <c r="B17" s="37" t="s">
        <v>23</v>
      </c>
      <c r="C17" s="13">
        <v>2022</v>
      </c>
      <c r="D17" s="5">
        <f t="shared" ref="D17" si="0">SUM(E17:H17)</f>
        <v>20625.599999999999</v>
      </c>
      <c r="E17" s="5"/>
      <c r="F17" s="6"/>
      <c r="G17" s="5">
        <f>19987.1+230.5+408</f>
        <v>20625.599999999999</v>
      </c>
      <c r="H17" s="5"/>
      <c r="I17" s="33" t="s">
        <v>1</v>
      </c>
    </row>
    <row r="18" spans="1:9" s="2" customFormat="1" ht="15.75" x14ac:dyDescent="0.25">
      <c r="A18" s="33"/>
      <c r="B18" s="37"/>
      <c r="C18" s="13">
        <v>2023</v>
      </c>
      <c r="D18" s="5">
        <f t="shared" ref="D18:D20" si="1">SUM(E18:H18)</f>
        <v>23718.2</v>
      </c>
      <c r="E18" s="5"/>
      <c r="F18" s="6"/>
      <c r="G18" s="5">
        <v>23718.2</v>
      </c>
      <c r="H18" s="5"/>
      <c r="I18" s="33"/>
    </row>
    <row r="19" spans="1:9" s="2" customFormat="1" ht="15.75" x14ac:dyDescent="0.25">
      <c r="A19" s="33"/>
      <c r="B19" s="37"/>
      <c r="C19" s="13">
        <v>2024</v>
      </c>
      <c r="D19" s="5">
        <f t="shared" ref="D19" si="2">SUM(E19:H19)</f>
        <v>20946.5</v>
      </c>
      <c r="E19" s="5"/>
      <c r="F19" s="6"/>
      <c r="G19" s="5">
        <v>20946.5</v>
      </c>
      <c r="H19" s="5"/>
      <c r="I19" s="33"/>
    </row>
    <row r="20" spans="1:9" s="2" customFormat="1" ht="15.75" x14ac:dyDescent="0.25">
      <c r="A20" s="33"/>
      <c r="B20" s="37"/>
      <c r="C20" s="13">
        <v>2025</v>
      </c>
      <c r="D20" s="5">
        <f t="shared" si="1"/>
        <v>21924.9</v>
      </c>
      <c r="E20" s="5"/>
      <c r="F20" s="6"/>
      <c r="G20" s="5">
        <v>21924.9</v>
      </c>
      <c r="H20" s="5"/>
      <c r="I20" s="33"/>
    </row>
    <row r="21" spans="1:9" s="2" customFormat="1" ht="15.75" x14ac:dyDescent="0.25">
      <c r="A21" s="15"/>
      <c r="B21" s="16" t="s">
        <v>3</v>
      </c>
      <c r="C21" s="15"/>
      <c r="D21" s="4">
        <f>SUM(D17:D20)</f>
        <v>87215.200000000012</v>
      </c>
      <c r="E21" s="4">
        <f>SUM(E17:E20)</f>
        <v>0</v>
      </c>
      <c r="F21" s="4">
        <f>SUM(F17:F20)</f>
        <v>0</v>
      </c>
      <c r="G21" s="4">
        <f>SUM(G17:G20)</f>
        <v>87215.200000000012</v>
      </c>
      <c r="H21" s="4">
        <f>SUM(H17:H20)</f>
        <v>0</v>
      </c>
      <c r="I21" s="15"/>
    </row>
    <row r="22" spans="1:9" s="2" customFormat="1" ht="18.95" customHeight="1" x14ac:dyDescent="0.25">
      <c r="A22" s="33" t="s">
        <v>24</v>
      </c>
      <c r="B22" s="37" t="s">
        <v>25</v>
      </c>
      <c r="C22" s="13">
        <v>2022</v>
      </c>
      <c r="D22" s="5">
        <f t="shared" ref="D22" si="3">SUM(E22:H22)</f>
        <v>2820</v>
      </c>
      <c r="E22" s="5"/>
      <c r="F22" s="5"/>
      <c r="G22" s="5"/>
      <c r="H22" s="5">
        <f>2277+543</f>
        <v>2820</v>
      </c>
      <c r="I22" s="33" t="s">
        <v>1</v>
      </c>
    </row>
    <row r="23" spans="1:9" s="2" customFormat="1" ht="18.95" customHeight="1" x14ac:dyDescent="0.25">
      <c r="A23" s="33"/>
      <c r="B23" s="37"/>
      <c r="C23" s="13">
        <v>2023</v>
      </c>
      <c r="D23" s="5">
        <f t="shared" ref="D23:D25" si="4">SUM(E23:H23)</f>
        <v>3184.2</v>
      </c>
      <c r="E23" s="5"/>
      <c r="F23" s="5"/>
      <c r="G23" s="5"/>
      <c r="H23" s="5">
        <v>3184.2</v>
      </c>
      <c r="I23" s="33"/>
    </row>
    <row r="24" spans="1:9" s="2" customFormat="1" ht="18.95" customHeight="1" x14ac:dyDescent="0.25">
      <c r="A24" s="33"/>
      <c r="B24" s="37"/>
      <c r="C24" s="13">
        <v>2024</v>
      </c>
      <c r="D24" s="5">
        <f t="shared" si="4"/>
        <v>3184.2</v>
      </c>
      <c r="E24" s="5"/>
      <c r="F24" s="5"/>
      <c r="G24" s="5"/>
      <c r="H24" s="5">
        <v>3184.2</v>
      </c>
      <c r="I24" s="33"/>
    </row>
    <row r="25" spans="1:9" s="2" customFormat="1" ht="18.95" customHeight="1" x14ac:dyDescent="0.25">
      <c r="A25" s="33"/>
      <c r="B25" s="37"/>
      <c r="C25" s="13">
        <v>2025</v>
      </c>
      <c r="D25" s="5">
        <f t="shared" si="4"/>
        <v>3184.2</v>
      </c>
      <c r="E25" s="5"/>
      <c r="F25" s="5"/>
      <c r="G25" s="5"/>
      <c r="H25" s="5">
        <v>3184.2</v>
      </c>
      <c r="I25" s="33"/>
    </row>
    <row r="26" spans="1:9" s="2" customFormat="1" ht="15.75" x14ac:dyDescent="0.25">
      <c r="A26" s="15"/>
      <c r="B26" s="16" t="s">
        <v>3</v>
      </c>
      <c r="C26" s="15"/>
      <c r="D26" s="4">
        <f>SUM(D22:D25)</f>
        <v>12372.599999999999</v>
      </c>
      <c r="E26" s="4">
        <f>SUM(E22:E25)</f>
        <v>0</v>
      </c>
      <c r="F26" s="4">
        <f>SUM(F22:F25)</f>
        <v>0</v>
      </c>
      <c r="G26" s="4">
        <f>SUM(G22:G25)</f>
        <v>0</v>
      </c>
      <c r="H26" s="4">
        <f>SUM(H22:H25)</f>
        <v>12372.599999999999</v>
      </c>
      <c r="I26" s="15"/>
    </row>
    <row r="27" spans="1:9" s="2" customFormat="1" ht="18.95" customHeight="1" x14ac:dyDescent="0.25">
      <c r="A27" s="34" t="s">
        <v>26</v>
      </c>
      <c r="B27" s="43" t="s">
        <v>27</v>
      </c>
      <c r="C27" s="13">
        <v>2022</v>
      </c>
      <c r="D27" s="5">
        <f t="shared" ref="D27" si="5">SUM(E27:H27)</f>
        <v>60</v>
      </c>
      <c r="E27" s="5"/>
      <c r="F27" s="5"/>
      <c r="G27" s="5"/>
      <c r="H27" s="5">
        <v>60</v>
      </c>
      <c r="I27" s="34" t="s">
        <v>1</v>
      </c>
    </row>
    <row r="28" spans="1:9" s="2" customFormat="1" ht="18.95" customHeight="1" x14ac:dyDescent="0.25">
      <c r="A28" s="46"/>
      <c r="B28" s="44"/>
      <c r="C28" s="13">
        <v>2023</v>
      </c>
      <c r="D28" s="5">
        <f>SUM(E28:H28)</f>
        <v>60</v>
      </c>
      <c r="E28" s="5"/>
      <c r="F28" s="5"/>
      <c r="G28" s="5"/>
      <c r="H28" s="5">
        <v>60</v>
      </c>
      <c r="I28" s="46"/>
    </row>
    <row r="29" spans="1:9" s="2" customFormat="1" ht="18.95" customHeight="1" x14ac:dyDescent="0.25">
      <c r="A29" s="46"/>
      <c r="B29" s="44"/>
      <c r="C29" s="13">
        <v>2024</v>
      </c>
      <c r="D29" s="5">
        <f>SUM(E29:H29)</f>
        <v>60</v>
      </c>
      <c r="E29" s="5"/>
      <c r="F29" s="5"/>
      <c r="G29" s="5"/>
      <c r="H29" s="5">
        <v>60</v>
      </c>
      <c r="I29" s="46"/>
    </row>
    <row r="30" spans="1:9" s="2" customFormat="1" ht="18.95" customHeight="1" x14ac:dyDescent="0.25">
      <c r="A30" s="35"/>
      <c r="B30" s="45"/>
      <c r="C30" s="13">
        <v>2025</v>
      </c>
      <c r="D30" s="5">
        <f>SUM(E30:H30)</f>
        <v>60</v>
      </c>
      <c r="E30" s="5"/>
      <c r="F30" s="5"/>
      <c r="G30" s="5"/>
      <c r="H30" s="5">
        <v>60</v>
      </c>
      <c r="I30" s="35"/>
    </row>
    <row r="31" spans="1:9" s="2" customFormat="1" ht="15.75" x14ac:dyDescent="0.25">
      <c r="A31" s="15"/>
      <c r="B31" s="16" t="s">
        <v>3</v>
      </c>
      <c r="C31" s="15"/>
      <c r="D31" s="4">
        <f>SUM(D27:D30)</f>
        <v>240</v>
      </c>
      <c r="E31" s="4">
        <f>SUM(E27:E30)</f>
        <v>0</v>
      </c>
      <c r="F31" s="4">
        <f>SUM(F27:F30)</f>
        <v>0</v>
      </c>
      <c r="G31" s="4">
        <f>SUM(G27:G30)</f>
        <v>0</v>
      </c>
      <c r="H31" s="4">
        <f>SUM(H27:H30)</f>
        <v>240</v>
      </c>
      <c r="I31" s="15"/>
    </row>
    <row r="32" spans="1:9" s="2" customFormat="1" ht="15.75" customHeight="1" x14ac:dyDescent="0.25">
      <c r="A32" s="33" t="s">
        <v>28</v>
      </c>
      <c r="B32" s="37" t="s">
        <v>29</v>
      </c>
      <c r="C32" s="14">
        <v>2022</v>
      </c>
      <c r="D32" s="3">
        <f t="shared" ref="D32" si="6">SUM(E32:H32)</f>
        <v>78.2</v>
      </c>
      <c r="E32" s="3"/>
      <c r="F32" s="3">
        <v>78.2</v>
      </c>
      <c r="G32" s="3"/>
      <c r="H32" s="3"/>
      <c r="I32" s="33" t="s">
        <v>1</v>
      </c>
    </row>
    <row r="33" spans="1:9" s="2" customFormat="1" ht="15.75" x14ac:dyDescent="0.25">
      <c r="A33" s="33"/>
      <c r="B33" s="37"/>
      <c r="C33" s="14">
        <v>2023</v>
      </c>
      <c r="D33" s="3">
        <f t="shared" ref="D33:D35" si="7">SUM(E33:H33)</f>
        <v>78</v>
      </c>
      <c r="E33" s="3"/>
      <c r="F33" s="3">
        <v>78</v>
      </c>
      <c r="G33" s="3"/>
      <c r="H33" s="3"/>
      <c r="I33" s="33"/>
    </row>
    <row r="34" spans="1:9" s="2" customFormat="1" ht="15.75" x14ac:dyDescent="0.25">
      <c r="A34" s="33"/>
      <c r="B34" s="37"/>
      <c r="C34" s="14">
        <v>2024</v>
      </c>
      <c r="D34" s="3">
        <f t="shared" ref="D34" si="8">SUM(E34:H34)</f>
        <v>82.5</v>
      </c>
      <c r="E34" s="3"/>
      <c r="F34" s="3">
        <v>82.5</v>
      </c>
      <c r="G34" s="3"/>
      <c r="H34" s="3"/>
      <c r="I34" s="33"/>
    </row>
    <row r="35" spans="1:9" s="2" customFormat="1" ht="15.75" x14ac:dyDescent="0.25">
      <c r="A35" s="33"/>
      <c r="B35" s="37"/>
      <c r="C35" s="14">
        <v>2025</v>
      </c>
      <c r="D35" s="3">
        <f t="shared" si="7"/>
        <v>82.5</v>
      </c>
      <c r="E35" s="3"/>
      <c r="F35" s="3">
        <v>82.5</v>
      </c>
      <c r="G35" s="3"/>
      <c r="H35" s="3"/>
      <c r="I35" s="33"/>
    </row>
    <row r="36" spans="1:9" s="2" customFormat="1" ht="15.75" x14ac:dyDescent="0.25">
      <c r="A36" s="15"/>
      <c r="B36" s="16" t="s">
        <v>3</v>
      </c>
      <c r="C36" s="15"/>
      <c r="D36" s="4">
        <f>SUM(D32:D35)</f>
        <v>321.2</v>
      </c>
      <c r="E36" s="4">
        <f>SUM(E32:E35)</f>
        <v>0</v>
      </c>
      <c r="F36" s="4">
        <f>SUM(F32:F35)</f>
        <v>321.2</v>
      </c>
      <c r="G36" s="4">
        <f>SUM(G32:G35)</f>
        <v>0</v>
      </c>
      <c r="H36" s="4">
        <f>SUM(H32:H35)</f>
        <v>0</v>
      </c>
      <c r="I36" s="15"/>
    </row>
    <row r="37" spans="1:9" s="2" customFormat="1" ht="15.75" customHeight="1" x14ac:dyDescent="0.25">
      <c r="A37" s="33" t="s">
        <v>30</v>
      </c>
      <c r="B37" s="37" t="s">
        <v>31</v>
      </c>
      <c r="C37" s="14">
        <v>2022</v>
      </c>
      <c r="D37" s="37" t="s">
        <v>2</v>
      </c>
      <c r="E37" s="37"/>
      <c r="F37" s="37"/>
      <c r="G37" s="37"/>
      <c r="H37" s="37"/>
      <c r="I37" s="33" t="s">
        <v>1</v>
      </c>
    </row>
    <row r="38" spans="1:9" s="2" customFormat="1" ht="15.75" x14ac:dyDescent="0.25">
      <c r="A38" s="33"/>
      <c r="B38" s="37"/>
      <c r="C38" s="14">
        <v>2023</v>
      </c>
      <c r="D38" s="37" t="s">
        <v>2</v>
      </c>
      <c r="E38" s="37"/>
      <c r="F38" s="37"/>
      <c r="G38" s="37"/>
      <c r="H38" s="37"/>
      <c r="I38" s="33"/>
    </row>
    <row r="39" spans="1:9" s="2" customFormat="1" ht="15.75" x14ac:dyDescent="0.25">
      <c r="A39" s="33"/>
      <c r="B39" s="37"/>
      <c r="C39" s="14">
        <v>2024</v>
      </c>
      <c r="D39" s="37" t="s">
        <v>2</v>
      </c>
      <c r="E39" s="37"/>
      <c r="F39" s="37"/>
      <c r="G39" s="37"/>
      <c r="H39" s="37"/>
      <c r="I39" s="33"/>
    </row>
    <row r="40" spans="1:9" s="2" customFormat="1" ht="15.75" x14ac:dyDescent="0.25">
      <c r="A40" s="33"/>
      <c r="B40" s="37"/>
      <c r="C40" s="14">
        <v>2025</v>
      </c>
      <c r="D40" s="37" t="s">
        <v>2</v>
      </c>
      <c r="E40" s="37"/>
      <c r="F40" s="37"/>
      <c r="G40" s="37"/>
      <c r="H40" s="37"/>
      <c r="I40" s="33"/>
    </row>
    <row r="41" spans="1:9" s="2" customFormat="1" ht="15.75" customHeight="1" x14ac:dyDescent="0.25">
      <c r="A41" s="33" t="s">
        <v>32</v>
      </c>
      <c r="B41" s="37" t="s">
        <v>33</v>
      </c>
      <c r="C41" s="14">
        <v>2022</v>
      </c>
      <c r="D41" s="37" t="s">
        <v>2</v>
      </c>
      <c r="E41" s="37"/>
      <c r="F41" s="37"/>
      <c r="G41" s="37"/>
      <c r="H41" s="37"/>
      <c r="I41" s="33" t="s">
        <v>1</v>
      </c>
    </row>
    <row r="42" spans="1:9" s="2" customFormat="1" ht="15.75" customHeight="1" x14ac:dyDescent="0.25">
      <c r="A42" s="33"/>
      <c r="B42" s="37"/>
      <c r="C42" s="14">
        <v>2023</v>
      </c>
      <c r="D42" s="37" t="s">
        <v>2</v>
      </c>
      <c r="E42" s="37"/>
      <c r="F42" s="37"/>
      <c r="G42" s="37"/>
      <c r="H42" s="37"/>
      <c r="I42" s="33"/>
    </row>
    <row r="43" spans="1:9" s="2" customFormat="1" ht="15.75" customHeight="1" x14ac:dyDescent="0.25">
      <c r="A43" s="33"/>
      <c r="B43" s="37"/>
      <c r="C43" s="14">
        <v>2024</v>
      </c>
      <c r="D43" s="37" t="s">
        <v>2</v>
      </c>
      <c r="E43" s="37"/>
      <c r="F43" s="37"/>
      <c r="G43" s="37"/>
      <c r="H43" s="37"/>
      <c r="I43" s="33"/>
    </row>
    <row r="44" spans="1:9" s="2" customFormat="1" ht="15.75" customHeight="1" x14ac:dyDescent="0.25">
      <c r="A44" s="33"/>
      <c r="B44" s="37"/>
      <c r="C44" s="14">
        <v>2025</v>
      </c>
      <c r="D44" s="37" t="s">
        <v>2</v>
      </c>
      <c r="E44" s="37"/>
      <c r="F44" s="37"/>
      <c r="G44" s="37"/>
      <c r="H44" s="37"/>
      <c r="I44" s="33"/>
    </row>
    <row r="45" spans="1:9" s="2" customFormat="1" ht="15.75" customHeight="1" x14ac:dyDescent="0.25">
      <c r="A45" s="33" t="s">
        <v>34</v>
      </c>
      <c r="B45" s="37" t="s">
        <v>35</v>
      </c>
      <c r="C45" s="14">
        <v>2022</v>
      </c>
      <c r="D45" s="37" t="s">
        <v>2</v>
      </c>
      <c r="E45" s="37"/>
      <c r="F45" s="37"/>
      <c r="G45" s="37"/>
      <c r="H45" s="37"/>
      <c r="I45" s="33" t="s">
        <v>1</v>
      </c>
    </row>
    <row r="46" spans="1:9" s="2" customFormat="1" ht="15.75" customHeight="1" x14ac:dyDescent="0.25">
      <c r="A46" s="33"/>
      <c r="B46" s="37"/>
      <c r="C46" s="14">
        <v>2023</v>
      </c>
      <c r="D46" s="37" t="s">
        <v>2</v>
      </c>
      <c r="E46" s="37"/>
      <c r="F46" s="37"/>
      <c r="G46" s="37"/>
      <c r="H46" s="37"/>
      <c r="I46" s="33"/>
    </row>
    <row r="47" spans="1:9" s="2" customFormat="1" ht="15.75" customHeight="1" x14ac:dyDescent="0.25">
      <c r="A47" s="33"/>
      <c r="B47" s="37"/>
      <c r="C47" s="14">
        <v>2024</v>
      </c>
      <c r="D47" s="37" t="s">
        <v>2</v>
      </c>
      <c r="E47" s="37"/>
      <c r="F47" s="37"/>
      <c r="G47" s="37"/>
      <c r="H47" s="37"/>
      <c r="I47" s="33"/>
    </row>
    <row r="48" spans="1:9" s="2" customFormat="1" ht="15.75" customHeight="1" x14ac:dyDescent="0.25">
      <c r="A48" s="33"/>
      <c r="B48" s="37"/>
      <c r="C48" s="14">
        <v>2025</v>
      </c>
      <c r="D48" s="37" t="s">
        <v>2</v>
      </c>
      <c r="E48" s="37"/>
      <c r="F48" s="37"/>
      <c r="G48" s="37"/>
      <c r="H48" s="37"/>
      <c r="I48" s="33"/>
    </row>
    <row r="49" spans="1:9" s="2" customFormat="1" ht="31.5" x14ac:dyDescent="0.25">
      <c r="A49" s="23" t="s">
        <v>70</v>
      </c>
      <c r="B49" s="21" t="s">
        <v>71</v>
      </c>
      <c r="C49" s="23">
        <v>2022</v>
      </c>
      <c r="D49" s="3">
        <f t="shared" ref="D49" si="9">SUM(E49:H49)</f>
        <v>763.3</v>
      </c>
      <c r="E49" s="3"/>
      <c r="F49" s="3">
        <v>763.3</v>
      </c>
      <c r="G49" s="3"/>
      <c r="H49" s="3"/>
      <c r="I49" s="23" t="s">
        <v>1</v>
      </c>
    </row>
    <row r="50" spans="1:9" s="2" customFormat="1" ht="15.75" customHeight="1" x14ac:dyDescent="0.25">
      <c r="A50" s="32"/>
      <c r="B50" s="36" t="s">
        <v>12</v>
      </c>
      <c r="C50" s="15">
        <v>2022</v>
      </c>
      <c r="D50" s="4">
        <f>SUM(E50:H50)</f>
        <v>24347.1</v>
      </c>
      <c r="E50" s="4">
        <f>E17+E22+E27+E32</f>
        <v>0</v>
      </c>
      <c r="F50" s="4">
        <f>F17+F22+F27+F32+F49</f>
        <v>841.5</v>
      </c>
      <c r="G50" s="4">
        <f t="shared" ref="G50:H53" si="10">G17+G22+G27+G32</f>
        <v>20625.599999999999</v>
      </c>
      <c r="H50" s="4">
        <f t="shared" si="10"/>
        <v>2880</v>
      </c>
      <c r="I50" s="32"/>
    </row>
    <row r="51" spans="1:9" s="2" customFormat="1" ht="15.75" x14ac:dyDescent="0.25">
      <c r="A51" s="32"/>
      <c r="B51" s="36"/>
      <c r="C51" s="15">
        <v>2023</v>
      </c>
      <c r="D51" s="4">
        <f t="shared" ref="D51:D53" si="11">SUM(E51:H51)</f>
        <v>27040.400000000001</v>
      </c>
      <c r="E51" s="4">
        <f>E18+E23+E28+E33</f>
        <v>0</v>
      </c>
      <c r="F51" s="4">
        <f>F18+F23+F28+F33</f>
        <v>78</v>
      </c>
      <c r="G51" s="4">
        <f t="shared" si="10"/>
        <v>23718.2</v>
      </c>
      <c r="H51" s="4">
        <f t="shared" si="10"/>
        <v>3244.2</v>
      </c>
      <c r="I51" s="32"/>
    </row>
    <row r="52" spans="1:9" s="2" customFormat="1" ht="15.75" x14ac:dyDescent="0.25">
      <c r="A52" s="32"/>
      <c r="B52" s="36"/>
      <c r="C52" s="15">
        <v>2024</v>
      </c>
      <c r="D52" s="4">
        <f t="shared" ref="D52" si="12">SUM(E52:H52)</f>
        <v>24273.200000000001</v>
      </c>
      <c r="E52" s="4">
        <f>E19+E24+E29+E34</f>
        <v>0</v>
      </c>
      <c r="F52" s="4">
        <f>F19+F24+F29+F34</f>
        <v>82.5</v>
      </c>
      <c r="G52" s="4">
        <f t="shared" si="10"/>
        <v>20946.5</v>
      </c>
      <c r="H52" s="4">
        <f t="shared" si="10"/>
        <v>3244.2</v>
      </c>
      <c r="I52" s="32"/>
    </row>
    <row r="53" spans="1:9" s="2" customFormat="1" ht="15.75" x14ac:dyDescent="0.25">
      <c r="A53" s="32"/>
      <c r="B53" s="36"/>
      <c r="C53" s="15">
        <v>2025</v>
      </c>
      <c r="D53" s="4">
        <f t="shared" si="11"/>
        <v>25251.600000000002</v>
      </c>
      <c r="E53" s="4">
        <f>E20+E25+E30+E35</f>
        <v>0</v>
      </c>
      <c r="F53" s="4">
        <f>F20+F25+F30+F35</f>
        <v>82.5</v>
      </c>
      <c r="G53" s="4">
        <f t="shared" si="10"/>
        <v>21924.9</v>
      </c>
      <c r="H53" s="4">
        <f t="shared" si="10"/>
        <v>3244.2</v>
      </c>
      <c r="I53" s="32"/>
    </row>
    <row r="54" spans="1:9" s="2" customFormat="1" ht="31.5" x14ac:dyDescent="0.25">
      <c r="A54" s="15"/>
      <c r="B54" s="16" t="s">
        <v>36</v>
      </c>
      <c r="C54" s="15"/>
      <c r="D54" s="4">
        <f>SUM(D50:D53)</f>
        <v>100912.3</v>
      </c>
      <c r="E54" s="4">
        <f>SUM(E50:E53)</f>
        <v>0</v>
      </c>
      <c r="F54" s="4">
        <f>SUM(F50:F53)</f>
        <v>1084.5</v>
      </c>
      <c r="G54" s="4">
        <f>SUM(G50:G53)</f>
        <v>87215.200000000012</v>
      </c>
      <c r="H54" s="4">
        <f>SUM(H50:H53)</f>
        <v>12612.599999999999</v>
      </c>
      <c r="I54" s="15"/>
    </row>
    <row r="55" spans="1:9" s="2" customFormat="1" ht="15.75" customHeight="1" x14ac:dyDescent="0.25">
      <c r="A55" s="32" t="s">
        <v>37</v>
      </c>
      <c r="B55" s="32"/>
      <c r="C55" s="32"/>
      <c r="D55" s="32"/>
      <c r="E55" s="32"/>
      <c r="F55" s="32"/>
      <c r="G55" s="32"/>
      <c r="H55" s="32"/>
      <c r="I55" s="32"/>
    </row>
    <row r="56" spans="1:9" s="2" customFormat="1" ht="15.75" customHeight="1" x14ac:dyDescent="0.25">
      <c r="A56" s="33" t="s">
        <v>38</v>
      </c>
      <c r="B56" s="37" t="s">
        <v>39</v>
      </c>
      <c r="C56" s="14">
        <v>2022</v>
      </c>
      <c r="D56" s="37" t="s">
        <v>2</v>
      </c>
      <c r="E56" s="37"/>
      <c r="F56" s="37"/>
      <c r="G56" s="37"/>
      <c r="H56" s="37"/>
      <c r="I56" s="33" t="s">
        <v>1</v>
      </c>
    </row>
    <row r="57" spans="1:9" s="2" customFormat="1" ht="15.75" x14ac:dyDescent="0.25">
      <c r="A57" s="33"/>
      <c r="B57" s="37"/>
      <c r="C57" s="14">
        <v>2023</v>
      </c>
      <c r="D57" s="37" t="s">
        <v>2</v>
      </c>
      <c r="E57" s="37"/>
      <c r="F57" s="37"/>
      <c r="G57" s="37"/>
      <c r="H57" s="37"/>
      <c r="I57" s="33"/>
    </row>
    <row r="58" spans="1:9" s="2" customFormat="1" ht="15.75" x14ac:dyDescent="0.25">
      <c r="A58" s="33"/>
      <c r="B58" s="37"/>
      <c r="C58" s="14">
        <v>2024</v>
      </c>
      <c r="D58" s="37" t="s">
        <v>2</v>
      </c>
      <c r="E58" s="37"/>
      <c r="F58" s="37"/>
      <c r="G58" s="37"/>
      <c r="H58" s="37"/>
      <c r="I58" s="33"/>
    </row>
    <row r="59" spans="1:9" s="2" customFormat="1" ht="15.75" x14ac:dyDescent="0.25">
      <c r="A59" s="33"/>
      <c r="B59" s="37"/>
      <c r="C59" s="14">
        <v>2025</v>
      </c>
      <c r="D59" s="37" t="s">
        <v>2</v>
      </c>
      <c r="E59" s="37"/>
      <c r="F59" s="37"/>
      <c r="G59" s="37"/>
      <c r="H59" s="37"/>
      <c r="I59" s="33"/>
    </row>
    <row r="60" spans="1:9" s="2" customFormat="1" ht="15.75" customHeight="1" x14ac:dyDescent="0.25">
      <c r="A60" s="33" t="s">
        <v>40</v>
      </c>
      <c r="B60" s="37" t="s">
        <v>41</v>
      </c>
      <c r="C60" s="13">
        <v>2022</v>
      </c>
      <c r="D60" s="5">
        <f t="shared" ref="D60" si="13">SUM(E60:H60)</f>
        <v>0</v>
      </c>
      <c r="E60" s="5"/>
      <c r="F60" s="5"/>
      <c r="G60" s="5">
        <f>50-50</f>
        <v>0</v>
      </c>
      <c r="H60" s="5"/>
      <c r="I60" s="33" t="s">
        <v>4</v>
      </c>
    </row>
    <row r="61" spans="1:9" s="2" customFormat="1" ht="15.75" x14ac:dyDescent="0.25">
      <c r="A61" s="33"/>
      <c r="B61" s="37"/>
      <c r="C61" s="13">
        <v>2023</v>
      </c>
      <c r="D61" s="5">
        <f>SUM(E61:H61)</f>
        <v>50</v>
      </c>
      <c r="E61" s="5"/>
      <c r="F61" s="5"/>
      <c r="G61" s="5">
        <v>50</v>
      </c>
      <c r="H61" s="5"/>
      <c r="I61" s="33"/>
    </row>
    <row r="62" spans="1:9" s="2" customFormat="1" ht="15.75" x14ac:dyDescent="0.25">
      <c r="A62" s="33"/>
      <c r="B62" s="37"/>
      <c r="C62" s="13">
        <v>2024</v>
      </c>
      <c r="D62" s="5">
        <f>SUM(E62:H62)</f>
        <v>50</v>
      </c>
      <c r="E62" s="5"/>
      <c r="F62" s="5"/>
      <c r="G62" s="5">
        <v>50</v>
      </c>
      <c r="H62" s="5"/>
      <c r="I62" s="33"/>
    </row>
    <row r="63" spans="1:9" s="2" customFormat="1" ht="15.75" x14ac:dyDescent="0.25">
      <c r="A63" s="33"/>
      <c r="B63" s="37"/>
      <c r="C63" s="13">
        <v>2025</v>
      </c>
      <c r="D63" s="5">
        <f>SUM(E63:H63)</f>
        <v>50</v>
      </c>
      <c r="E63" s="5"/>
      <c r="F63" s="5"/>
      <c r="G63" s="5">
        <v>50</v>
      </c>
      <c r="H63" s="5"/>
      <c r="I63" s="33"/>
    </row>
    <row r="64" spans="1:9" s="2" customFormat="1" ht="15.75" x14ac:dyDescent="0.25">
      <c r="A64" s="15"/>
      <c r="B64" s="16" t="s">
        <v>3</v>
      </c>
      <c r="C64" s="15"/>
      <c r="D64" s="4">
        <f>SUM(D60:D63)</f>
        <v>150</v>
      </c>
      <c r="E64" s="4">
        <f>SUM(E60:E63)</f>
        <v>0</v>
      </c>
      <c r="F64" s="4">
        <f>SUM(F60:F63)</f>
        <v>0</v>
      </c>
      <c r="G64" s="4">
        <f>SUM(G60:G63)</f>
        <v>150</v>
      </c>
      <c r="H64" s="4">
        <f>SUM(H60:H63)</f>
        <v>0</v>
      </c>
      <c r="I64" s="15"/>
    </row>
    <row r="65" spans="1:9" s="2" customFormat="1" ht="15.75" customHeight="1" x14ac:dyDescent="0.25">
      <c r="A65" s="33" t="s">
        <v>42</v>
      </c>
      <c r="B65" s="37" t="s">
        <v>43</v>
      </c>
      <c r="C65" s="13">
        <v>2022</v>
      </c>
      <c r="D65" s="38" t="s">
        <v>2</v>
      </c>
      <c r="E65" s="39"/>
      <c r="F65" s="39"/>
      <c r="G65" s="39"/>
      <c r="H65" s="40"/>
      <c r="I65" s="33" t="s">
        <v>1</v>
      </c>
    </row>
    <row r="66" spans="1:9" s="2" customFormat="1" ht="15.75" x14ac:dyDescent="0.25">
      <c r="A66" s="33"/>
      <c r="B66" s="37"/>
      <c r="C66" s="13">
        <v>2023</v>
      </c>
      <c r="D66" s="38" t="s">
        <v>2</v>
      </c>
      <c r="E66" s="39"/>
      <c r="F66" s="39"/>
      <c r="G66" s="39"/>
      <c r="H66" s="40"/>
      <c r="I66" s="33"/>
    </row>
    <row r="67" spans="1:9" s="2" customFormat="1" ht="15.75" x14ac:dyDescent="0.25">
      <c r="A67" s="33"/>
      <c r="B67" s="37"/>
      <c r="C67" s="13">
        <v>2024</v>
      </c>
      <c r="D67" s="38" t="s">
        <v>2</v>
      </c>
      <c r="E67" s="39"/>
      <c r="F67" s="39"/>
      <c r="G67" s="39"/>
      <c r="H67" s="40"/>
      <c r="I67" s="33"/>
    </row>
    <row r="68" spans="1:9" s="2" customFormat="1" ht="15.75" x14ac:dyDescent="0.25">
      <c r="A68" s="33"/>
      <c r="B68" s="37"/>
      <c r="C68" s="13">
        <v>2025</v>
      </c>
      <c r="D68" s="38" t="s">
        <v>2</v>
      </c>
      <c r="E68" s="39"/>
      <c r="F68" s="39"/>
      <c r="G68" s="39"/>
      <c r="H68" s="40"/>
      <c r="I68" s="33"/>
    </row>
    <row r="69" spans="1:9" s="2" customFormat="1" ht="15.75" customHeight="1" x14ac:dyDescent="0.25">
      <c r="A69" s="32"/>
      <c r="B69" s="36" t="s">
        <v>44</v>
      </c>
      <c r="C69" s="10">
        <v>2022</v>
      </c>
      <c r="D69" s="4">
        <f>SUM(E69:H69)</f>
        <v>0</v>
      </c>
      <c r="E69" s="4">
        <f t="shared" ref="E69:H72" si="14">E60</f>
        <v>0</v>
      </c>
      <c r="F69" s="4">
        <f t="shared" si="14"/>
        <v>0</v>
      </c>
      <c r="G69" s="4">
        <f t="shared" si="14"/>
        <v>0</v>
      </c>
      <c r="H69" s="4">
        <f t="shared" si="14"/>
        <v>0</v>
      </c>
      <c r="I69" s="32"/>
    </row>
    <row r="70" spans="1:9" s="2" customFormat="1" ht="15.75" x14ac:dyDescent="0.25">
      <c r="A70" s="32"/>
      <c r="B70" s="36"/>
      <c r="C70" s="10">
        <v>2023</v>
      </c>
      <c r="D70" s="4">
        <f t="shared" ref="D70:D72" si="15">SUM(E70:H70)</f>
        <v>50</v>
      </c>
      <c r="E70" s="4">
        <f t="shared" si="14"/>
        <v>0</v>
      </c>
      <c r="F70" s="4">
        <f t="shared" si="14"/>
        <v>0</v>
      </c>
      <c r="G70" s="4">
        <f t="shared" si="14"/>
        <v>50</v>
      </c>
      <c r="H70" s="4">
        <f t="shared" si="14"/>
        <v>0</v>
      </c>
      <c r="I70" s="32"/>
    </row>
    <row r="71" spans="1:9" s="2" customFormat="1" ht="15.75" x14ac:dyDescent="0.25">
      <c r="A71" s="32"/>
      <c r="B71" s="36"/>
      <c r="C71" s="10">
        <v>2024</v>
      </c>
      <c r="D71" s="4">
        <f t="shared" ref="D71" si="16">SUM(E71:H71)</f>
        <v>50</v>
      </c>
      <c r="E71" s="4">
        <f t="shared" si="14"/>
        <v>0</v>
      </c>
      <c r="F71" s="4">
        <f t="shared" si="14"/>
        <v>0</v>
      </c>
      <c r="G71" s="4">
        <f t="shared" si="14"/>
        <v>50</v>
      </c>
      <c r="H71" s="4">
        <f t="shared" si="14"/>
        <v>0</v>
      </c>
      <c r="I71" s="32"/>
    </row>
    <row r="72" spans="1:9" s="2" customFormat="1" ht="15.75" x14ac:dyDescent="0.25">
      <c r="A72" s="32"/>
      <c r="B72" s="36"/>
      <c r="C72" s="10">
        <v>2025</v>
      </c>
      <c r="D72" s="4">
        <f t="shared" si="15"/>
        <v>50</v>
      </c>
      <c r="E72" s="4">
        <f t="shared" si="14"/>
        <v>0</v>
      </c>
      <c r="F72" s="4">
        <f t="shared" si="14"/>
        <v>0</v>
      </c>
      <c r="G72" s="4">
        <f t="shared" si="14"/>
        <v>50</v>
      </c>
      <c r="H72" s="4">
        <f t="shared" si="14"/>
        <v>0</v>
      </c>
      <c r="I72" s="32"/>
    </row>
    <row r="73" spans="1:9" s="2" customFormat="1" ht="31.5" x14ac:dyDescent="0.25">
      <c r="A73" s="15"/>
      <c r="B73" s="16" t="s">
        <v>45</v>
      </c>
      <c r="C73" s="15"/>
      <c r="D73" s="4">
        <f>SUM(D69:D72)</f>
        <v>150</v>
      </c>
      <c r="E73" s="4">
        <f>SUM(E69:E72)</f>
        <v>0</v>
      </c>
      <c r="F73" s="4">
        <f>SUM(F69:F72)</f>
        <v>0</v>
      </c>
      <c r="G73" s="4">
        <f>SUM(G69:G72)</f>
        <v>150</v>
      </c>
      <c r="H73" s="4">
        <f>SUM(H69:H72)</f>
        <v>0</v>
      </c>
      <c r="I73" s="15"/>
    </row>
    <row r="74" spans="1:9" s="2" customFormat="1" ht="15.75" customHeight="1" x14ac:dyDescent="0.25">
      <c r="A74" s="32" t="s">
        <v>46</v>
      </c>
      <c r="B74" s="32"/>
      <c r="C74" s="32"/>
      <c r="D74" s="32"/>
      <c r="E74" s="32"/>
      <c r="F74" s="32"/>
      <c r="G74" s="32"/>
      <c r="H74" s="32"/>
      <c r="I74" s="32"/>
    </row>
    <row r="75" spans="1:9" s="2" customFormat="1" ht="15.75" customHeight="1" x14ac:dyDescent="0.25">
      <c r="A75" s="33" t="s">
        <v>47</v>
      </c>
      <c r="B75" s="37" t="s">
        <v>48</v>
      </c>
      <c r="C75" s="14">
        <v>2022</v>
      </c>
      <c r="D75" s="3">
        <f t="shared" ref="D75" si="17">SUM(E75:H75)</f>
        <v>21665</v>
      </c>
      <c r="E75" s="3"/>
      <c r="F75" s="3"/>
      <c r="G75" s="3">
        <v>21665</v>
      </c>
      <c r="H75" s="3"/>
      <c r="I75" s="33" t="s">
        <v>1</v>
      </c>
    </row>
    <row r="76" spans="1:9" s="2" customFormat="1" ht="15.75" x14ac:dyDescent="0.25">
      <c r="A76" s="33"/>
      <c r="B76" s="37"/>
      <c r="C76" s="14">
        <v>2023</v>
      </c>
      <c r="D76" s="3">
        <f t="shared" ref="D76:D78" si="18">SUM(E76:H76)</f>
        <v>22986.6</v>
      </c>
      <c r="E76" s="3"/>
      <c r="F76" s="3"/>
      <c r="G76" s="3">
        <v>22986.6</v>
      </c>
      <c r="H76" s="3"/>
      <c r="I76" s="33"/>
    </row>
    <row r="77" spans="1:9" s="2" customFormat="1" ht="15.75" x14ac:dyDescent="0.25">
      <c r="A77" s="33"/>
      <c r="B77" s="37"/>
      <c r="C77" s="14">
        <v>2024</v>
      </c>
      <c r="D77" s="3">
        <f t="shared" si="18"/>
        <v>22986.6</v>
      </c>
      <c r="E77" s="3"/>
      <c r="F77" s="3"/>
      <c r="G77" s="3">
        <v>22986.6</v>
      </c>
      <c r="H77" s="3"/>
      <c r="I77" s="33"/>
    </row>
    <row r="78" spans="1:9" s="2" customFormat="1" ht="15.75" x14ac:dyDescent="0.25">
      <c r="A78" s="33"/>
      <c r="B78" s="37"/>
      <c r="C78" s="14">
        <v>2025</v>
      </c>
      <c r="D78" s="3">
        <f t="shared" si="18"/>
        <v>22986.6</v>
      </c>
      <c r="E78" s="3"/>
      <c r="F78" s="3"/>
      <c r="G78" s="3">
        <v>22986.6</v>
      </c>
      <c r="H78" s="3"/>
      <c r="I78" s="33"/>
    </row>
    <row r="79" spans="1:9" s="2" customFormat="1" ht="15.75" x14ac:dyDescent="0.25">
      <c r="A79" s="15"/>
      <c r="B79" s="16" t="s">
        <v>3</v>
      </c>
      <c r="C79" s="15"/>
      <c r="D79" s="4">
        <f>SUM(D75:D78)</f>
        <v>90624.799999999988</v>
      </c>
      <c r="E79" s="4">
        <f>SUM(E75:E78)</f>
        <v>0</v>
      </c>
      <c r="F79" s="4">
        <f>SUM(F75:F78)</f>
        <v>0</v>
      </c>
      <c r="G79" s="4">
        <f>SUM(G75:G78)</f>
        <v>90624.799999999988</v>
      </c>
      <c r="H79" s="4">
        <f>SUM(H75:H78)</f>
        <v>0</v>
      </c>
      <c r="I79" s="15"/>
    </row>
    <row r="80" spans="1:9" s="2" customFormat="1" ht="15.75" customHeight="1" x14ac:dyDescent="0.25">
      <c r="A80" s="33" t="s">
        <v>49</v>
      </c>
      <c r="B80" s="37" t="s">
        <v>50</v>
      </c>
      <c r="C80" s="14">
        <v>2022</v>
      </c>
      <c r="D80" s="3">
        <f t="shared" ref="D80" si="19">SUM(E80:H80)</f>
        <v>139681.20000000001</v>
      </c>
      <c r="E80" s="3"/>
      <c r="F80" s="3">
        <f>139708.1-26.9</f>
        <v>139681.20000000001</v>
      </c>
      <c r="G80" s="3"/>
      <c r="H80" s="3"/>
      <c r="I80" s="33" t="s">
        <v>1</v>
      </c>
    </row>
    <row r="81" spans="1:9" s="2" customFormat="1" ht="15.75" x14ac:dyDescent="0.25">
      <c r="A81" s="33"/>
      <c r="B81" s="37"/>
      <c r="C81" s="14">
        <v>2023</v>
      </c>
      <c r="D81" s="3">
        <f t="shared" ref="D81:D83" si="20">SUM(E81:H81)</f>
        <v>153966.6</v>
      </c>
      <c r="E81" s="3"/>
      <c r="F81" s="3">
        <v>153966.6</v>
      </c>
      <c r="G81" s="3"/>
      <c r="H81" s="3"/>
      <c r="I81" s="33"/>
    </row>
    <row r="82" spans="1:9" s="2" customFormat="1" ht="15.75" x14ac:dyDescent="0.25">
      <c r="A82" s="33"/>
      <c r="B82" s="37"/>
      <c r="C82" s="14">
        <v>2024</v>
      </c>
      <c r="D82" s="3">
        <f t="shared" ref="D82" si="21">SUM(E82:H82)</f>
        <v>160320</v>
      </c>
      <c r="E82" s="3"/>
      <c r="F82" s="3">
        <v>160320</v>
      </c>
      <c r="G82" s="3"/>
      <c r="H82" s="3"/>
      <c r="I82" s="33"/>
    </row>
    <row r="83" spans="1:9" s="2" customFormat="1" ht="15.75" x14ac:dyDescent="0.25">
      <c r="A83" s="33"/>
      <c r="B83" s="37"/>
      <c r="C83" s="14">
        <v>2025</v>
      </c>
      <c r="D83" s="3">
        <f t="shared" si="20"/>
        <v>166051.20000000001</v>
      </c>
      <c r="E83" s="3"/>
      <c r="F83" s="3">
        <v>166051.20000000001</v>
      </c>
      <c r="G83" s="3"/>
      <c r="H83" s="3"/>
      <c r="I83" s="33"/>
    </row>
    <row r="84" spans="1:9" s="2" customFormat="1" ht="15.75" x14ac:dyDescent="0.25">
      <c r="A84" s="15"/>
      <c r="B84" s="16" t="s">
        <v>3</v>
      </c>
      <c r="C84" s="15"/>
      <c r="D84" s="4">
        <f>SUM(D80:D83)</f>
        <v>620019</v>
      </c>
      <c r="E84" s="4">
        <f>SUM(E80:E83)</f>
        <v>0</v>
      </c>
      <c r="F84" s="4">
        <f>SUM(F80:F83)</f>
        <v>620019</v>
      </c>
      <c r="G84" s="4">
        <f>SUM(G80:G83)</f>
        <v>0</v>
      </c>
      <c r="H84" s="4">
        <f>SUM(H80:H83)</f>
        <v>0</v>
      </c>
      <c r="I84" s="15"/>
    </row>
    <row r="85" spans="1:9" s="2" customFormat="1" ht="15.75" customHeight="1" x14ac:dyDescent="0.25">
      <c r="A85" s="33" t="s">
        <v>51</v>
      </c>
      <c r="B85" s="37" t="s">
        <v>52</v>
      </c>
      <c r="C85" s="14">
        <v>2022</v>
      </c>
      <c r="D85" s="3">
        <f t="shared" ref="D85" si="22">SUM(E85:H85)</f>
        <v>10834.3</v>
      </c>
      <c r="E85" s="3"/>
      <c r="F85" s="3"/>
      <c r="G85" s="3">
        <f>2641.2+8193.1</f>
        <v>10834.3</v>
      </c>
      <c r="H85" s="3"/>
      <c r="I85" s="33" t="s">
        <v>1</v>
      </c>
    </row>
    <row r="86" spans="1:9" s="2" customFormat="1" ht="15.75" x14ac:dyDescent="0.25">
      <c r="A86" s="33"/>
      <c r="B86" s="37"/>
      <c r="C86" s="14">
        <v>2023</v>
      </c>
      <c r="D86" s="3">
        <f t="shared" ref="D86:D88" si="23">SUM(E86:H86)</f>
        <v>23433.9</v>
      </c>
      <c r="E86" s="3"/>
      <c r="F86" s="3"/>
      <c r="G86" s="3">
        <f>6626.5+16807.4</f>
        <v>23433.9</v>
      </c>
      <c r="H86" s="3"/>
      <c r="I86" s="33"/>
    </row>
    <row r="87" spans="1:9" s="2" customFormat="1" ht="15.75" x14ac:dyDescent="0.25">
      <c r="A87" s="33"/>
      <c r="B87" s="37"/>
      <c r="C87" s="14">
        <v>2024</v>
      </c>
      <c r="D87" s="3">
        <f t="shared" ref="D87" si="24">SUM(E87:H87)</f>
        <v>6690.1</v>
      </c>
      <c r="E87" s="3"/>
      <c r="F87" s="3"/>
      <c r="G87" s="3">
        <f>6626.5+63.6</f>
        <v>6690.1</v>
      </c>
      <c r="H87" s="3"/>
      <c r="I87" s="33"/>
    </row>
    <row r="88" spans="1:9" s="2" customFormat="1" ht="15.75" x14ac:dyDescent="0.25">
      <c r="A88" s="33"/>
      <c r="B88" s="37"/>
      <c r="C88" s="14">
        <v>2025</v>
      </c>
      <c r="D88" s="3">
        <f t="shared" si="23"/>
        <v>6690.1</v>
      </c>
      <c r="E88" s="3"/>
      <c r="F88" s="3"/>
      <c r="G88" s="3">
        <f>6626.5+63.6</f>
        <v>6690.1</v>
      </c>
      <c r="H88" s="3"/>
      <c r="I88" s="33"/>
    </row>
    <row r="89" spans="1:9" s="2" customFormat="1" ht="15.75" x14ac:dyDescent="0.25">
      <c r="A89" s="15"/>
      <c r="B89" s="16" t="s">
        <v>3</v>
      </c>
      <c r="C89" s="15"/>
      <c r="D89" s="4">
        <f>SUM(D85:D88)</f>
        <v>47648.399999999994</v>
      </c>
      <c r="E89" s="4">
        <f>SUM(E85:E88)</f>
        <v>0</v>
      </c>
      <c r="F89" s="4">
        <f>SUM(F85:F88)</f>
        <v>0</v>
      </c>
      <c r="G89" s="4">
        <f>SUM(G85:G88)</f>
        <v>47648.399999999994</v>
      </c>
      <c r="H89" s="4">
        <f>SUM(H85:H88)</f>
        <v>0</v>
      </c>
      <c r="I89" s="15"/>
    </row>
    <row r="90" spans="1:9" s="2" customFormat="1" ht="50.1" customHeight="1" x14ac:dyDescent="0.25">
      <c r="A90" s="34" t="s">
        <v>53</v>
      </c>
      <c r="B90" s="41" t="s">
        <v>54</v>
      </c>
      <c r="C90" s="14">
        <v>2022</v>
      </c>
      <c r="D90" s="3">
        <f t="shared" ref="D90:D91" si="25">SUM(E90:H90)</f>
        <v>4166.3</v>
      </c>
      <c r="E90" s="3"/>
      <c r="F90" s="3"/>
      <c r="G90" s="3">
        <f>2001.2+118.1+2047</f>
        <v>4166.3</v>
      </c>
      <c r="H90" s="3"/>
      <c r="I90" s="34" t="s">
        <v>1</v>
      </c>
    </row>
    <row r="91" spans="1:9" s="2" customFormat="1" ht="50.1" customHeight="1" x14ac:dyDescent="0.25">
      <c r="A91" s="35"/>
      <c r="B91" s="42"/>
      <c r="C91" s="30">
        <v>2023</v>
      </c>
      <c r="D91" s="3">
        <f t="shared" si="25"/>
        <v>233.8</v>
      </c>
      <c r="E91" s="3"/>
      <c r="F91" s="3"/>
      <c r="G91" s="3">
        <v>233.8</v>
      </c>
      <c r="H91" s="3"/>
      <c r="I91" s="35"/>
    </row>
    <row r="92" spans="1:9" s="2" customFormat="1" ht="15.75" x14ac:dyDescent="0.25">
      <c r="A92" s="29"/>
      <c r="B92" s="31" t="s">
        <v>3</v>
      </c>
      <c r="C92" s="29"/>
      <c r="D92" s="4">
        <f>SUM(D90:D91)</f>
        <v>4400.1000000000004</v>
      </c>
      <c r="E92" s="4">
        <f t="shared" ref="E92:H92" si="26">SUM(E90:E91)</f>
        <v>0</v>
      </c>
      <c r="F92" s="4">
        <f t="shared" si="26"/>
        <v>0</v>
      </c>
      <c r="G92" s="4">
        <f t="shared" si="26"/>
        <v>4400.1000000000004</v>
      </c>
      <c r="H92" s="4">
        <f t="shared" si="26"/>
        <v>0</v>
      </c>
      <c r="I92" s="29"/>
    </row>
    <row r="93" spans="1:9" s="2" customFormat="1" ht="78.75" x14ac:dyDescent="0.25">
      <c r="A93" s="14" t="s">
        <v>58</v>
      </c>
      <c r="B93" s="12" t="s">
        <v>60</v>
      </c>
      <c r="C93" s="14">
        <v>2022</v>
      </c>
      <c r="D93" s="3">
        <f t="shared" ref="D93:D98" si="27">SUM(E93:H93)</f>
        <v>0</v>
      </c>
      <c r="E93" s="3"/>
      <c r="F93" s="3"/>
      <c r="G93" s="3">
        <f>600-600</f>
        <v>0</v>
      </c>
      <c r="H93" s="3"/>
      <c r="I93" s="14" t="s">
        <v>1</v>
      </c>
    </row>
    <row r="94" spans="1:9" s="2" customFormat="1" ht="15.75" x14ac:dyDescent="0.25">
      <c r="A94" s="34" t="s">
        <v>59</v>
      </c>
      <c r="B94" s="41" t="s">
        <v>61</v>
      </c>
      <c r="C94" s="14">
        <v>2022</v>
      </c>
      <c r="D94" s="3">
        <f t="shared" si="27"/>
        <v>0</v>
      </c>
      <c r="E94" s="3"/>
      <c r="F94" s="3"/>
      <c r="G94" s="3">
        <f>600-600</f>
        <v>0</v>
      </c>
      <c r="H94" s="3"/>
      <c r="I94" s="34" t="s">
        <v>1</v>
      </c>
    </row>
    <row r="95" spans="1:9" s="2" customFormat="1" ht="15.75" x14ac:dyDescent="0.25">
      <c r="A95" s="35"/>
      <c r="B95" s="42"/>
      <c r="C95" s="26">
        <v>2023</v>
      </c>
      <c r="D95" s="3">
        <f>SUM(E95:H95)</f>
        <v>5090.3999999999996</v>
      </c>
      <c r="E95" s="3"/>
      <c r="F95" s="3"/>
      <c r="G95" s="3">
        <v>5090.3999999999996</v>
      </c>
      <c r="H95" s="3"/>
      <c r="I95" s="35"/>
    </row>
    <row r="96" spans="1:9" s="2" customFormat="1" ht="15.75" x14ac:dyDescent="0.25">
      <c r="A96" s="28"/>
      <c r="B96" s="27" t="s">
        <v>3</v>
      </c>
      <c r="C96" s="28"/>
      <c r="D96" s="4">
        <f>SUM(D94:D95)</f>
        <v>5090.3999999999996</v>
      </c>
      <c r="E96" s="4">
        <f t="shared" ref="E96:H96" si="28">SUM(E94:E95)</f>
        <v>0</v>
      </c>
      <c r="F96" s="4">
        <f t="shared" si="28"/>
        <v>0</v>
      </c>
      <c r="G96" s="4">
        <f t="shared" si="28"/>
        <v>5090.3999999999996</v>
      </c>
      <c r="H96" s="4">
        <f t="shared" si="28"/>
        <v>0</v>
      </c>
      <c r="I96" s="28"/>
    </row>
    <row r="97" spans="1:9" s="2" customFormat="1" ht="47.25" x14ac:dyDescent="0.25">
      <c r="A97" s="20" t="s">
        <v>64</v>
      </c>
      <c r="B97" s="19" t="s">
        <v>65</v>
      </c>
      <c r="C97" s="20">
        <v>2022</v>
      </c>
      <c r="D97" s="3">
        <f t="shared" ref="D97" si="29">SUM(E97:H97)</f>
        <v>2750</v>
      </c>
      <c r="E97" s="3"/>
      <c r="F97" s="3"/>
      <c r="G97" s="3">
        <v>2750</v>
      </c>
      <c r="H97" s="3"/>
      <c r="I97" s="20" t="s">
        <v>1</v>
      </c>
    </row>
    <row r="98" spans="1:9" s="2" customFormat="1" ht="63" x14ac:dyDescent="0.25">
      <c r="A98" s="20" t="s">
        <v>66</v>
      </c>
      <c r="B98" s="19" t="s">
        <v>68</v>
      </c>
      <c r="C98" s="20">
        <v>2022</v>
      </c>
      <c r="D98" s="3">
        <f t="shared" si="27"/>
        <v>22947.8</v>
      </c>
      <c r="E98" s="3"/>
      <c r="F98" s="3"/>
      <c r="G98" s="3">
        <f>21500+3799-2351.2</f>
        <v>22947.8</v>
      </c>
      <c r="H98" s="3"/>
      <c r="I98" s="20" t="s">
        <v>1</v>
      </c>
    </row>
    <row r="99" spans="1:9" s="2" customFormat="1" ht="63" x14ac:dyDescent="0.25">
      <c r="A99" s="17" t="s">
        <v>67</v>
      </c>
      <c r="B99" s="18" t="s">
        <v>69</v>
      </c>
      <c r="C99" s="17">
        <v>2022</v>
      </c>
      <c r="D99" s="3">
        <f t="shared" ref="D99" si="30">SUM(E99:H99)</f>
        <v>1000</v>
      </c>
      <c r="E99" s="3"/>
      <c r="F99" s="3"/>
      <c r="G99" s="3">
        <v>1000</v>
      </c>
      <c r="H99" s="3"/>
      <c r="I99" s="17" t="s">
        <v>1</v>
      </c>
    </row>
    <row r="100" spans="1:9" s="2" customFormat="1" ht="78.75" x14ac:dyDescent="0.25">
      <c r="A100" s="23" t="s">
        <v>72</v>
      </c>
      <c r="B100" s="21" t="s">
        <v>76</v>
      </c>
      <c r="C100" s="23">
        <v>2022</v>
      </c>
      <c r="D100" s="3">
        <f t="shared" ref="D100" si="31">SUM(E100:H100)</f>
        <v>796.2</v>
      </c>
      <c r="E100" s="3"/>
      <c r="F100" s="3">
        <v>796.2</v>
      </c>
      <c r="G100" s="3"/>
      <c r="H100" s="3"/>
      <c r="I100" s="23" t="s">
        <v>1</v>
      </c>
    </row>
    <row r="101" spans="1:9" s="2" customFormat="1" ht="78.75" x14ac:dyDescent="0.25">
      <c r="A101" s="23" t="s">
        <v>73</v>
      </c>
      <c r="B101" s="21" t="s">
        <v>77</v>
      </c>
      <c r="C101" s="23">
        <v>2022</v>
      </c>
      <c r="D101" s="3">
        <f t="shared" ref="D101" si="32">SUM(E101:H101)</f>
        <v>3196.6000000000004</v>
      </c>
      <c r="E101" s="3"/>
      <c r="F101" s="3"/>
      <c r="G101" s="3">
        <f>5429.8-2233.2</f>
        <v>3196.6000000000004</v>
      </c>
      <c r="H101" s="3"/>
      <c r="I101" s="23" t="s">
        <v>1</v>
      </c>
    </row>
    <row r="102" spans="1:9" s="2" customFormat="1" ht="63" x14ac:dyDescent="0.25">
      <c r="A102" s="23" t="s">
        <v>74</v>
      </c>
      <c r="B102" s="21" t="s">
        <v>78</v>
      </c>
      <c r="C102" s="23">
        <v>2022</v>
      </c>
      <c r="D102" s="3">
        <f>SUM(E102:H102)</f>
        <v>6398.2</v>
      </c>
      <c r="E102" s="3"/>
      <c r="F102" s="3"/>
      <c r="G102" s="3">
        <v>6398.2</v>
      </c>
      <c r="H102" s="3"/>
      <c r="I102" s="23" t="s">
        <v>1</v>
      </c>
    </row>
    <row r="103" spans="1:9" s="2" customFormat="1" ht="15.75" x14ac:dyDescent="0.25">
      <c r="A103" s="33" t="s">
        <v>75</v>
      </c>
      <c r="B103" s="37" t="s">
        <v>79</v>
      </c>
      <c r="C103" s="23">
        <v>2022</v>
      </c>
      <c r="D103" s="3">
        <f t="shared" ref="D103" si="33">SUM(E103:H103)</f>
        <v>0</v>
      </c>
      <c r="E103" s="3"/>
      <c r="F103" s="3"/>
      <c r="G103" s="3">
        <f>395.5-395.5</f>
        <v>0</v>
      </c>
      <c r="H103" s="3"/>
      <c r="I103" s="33" t="s">
        <v>1</v>
      </c>
    </row>
    <row r="104" spans="1:9" s="2" customFormat="1" ht="15.75" x14ac:dyDescent="0.25">
      <c r="A104" s="33"/>
      <c r="B104" s="37"/>
      <c r="C104" s="23">
        <v>2023</v>
      </c>
      <c r="D104" s="3">
        <f t="shared" ref="D104:D105" si="34">SUM(E104:H104)</f>
        <v>1395</v>
      </c>
      <c r="E104" s="3"/>
      <c r="F104" s="3"/>
      <c r="G104" s="3">
        <f>1941.6-546.6</f>
        <v>1395</v>
      </c>
      <c r="H104" s="3"/>
      <c r="I104" s="33"/>
    </row>
    <row r="105" spans="1:9" s="2" customFormat="1" ht="15.75" x14ac:dyDescent="0.25">
      <c r="A105" s="33"/>
      <c r="B105" s="37"/>
      <c r="C105" s="26">
        <v>2024</v>
      </c>
      <c r="D105" s="3">
        <f t="shared" si="34"/>
        <v>1942.3</v>
      </c>
      <c r="E105" s="3"/>
      <c r="F105" s="3"/>
      <c r="G105" s="3">
        <v>1942.3</v>
      </c>
      <c r="H105" s="3"/>
      <c r="I105" s="33"/>
    </row>
    <row r="106" spans="1:9" s="2" customFormat="1" ht="15.75" x14ac:dyDescent="0.25">
      <c r="A106" s="33"/>
      <c r="B106" s="37"/>
      <c r="C106" s="23">
        <v>2025</v>
      </c>
      <c r="D106" s="3">
        <f t="shared" ref="D106" si="35">SUM(E106:H106)</f>
        <v>1942.9</v>
      </c>
      <c r="E106" s="3"/>
      <c r="F106" s="3"/>
      <c r="G106" s="3">
        <v>1942.9</v>
      </c>
      <c r="H106" s="3"/>
      <c r="I106" s="33"/>
    </row>
    <row r="107" spans="1:9" s="2" customFormat="1" ht="15.75" x14ac:dyDescent="0.25">
      <c r="A107" s="24"/>
      <c r="B107" s="22" t="s">
        <v>3</v>
      </c>
      <c r="C107" s="24"/>
      <c r="D107" s="4">
        <f>SUM(D103:D106)</f>
        <v>5280.2000000000007</v>
      </c>
      <c r="E107" s="4">
        <f>SUM(E103:E106)</f>
        <v>0</v>
      </c>
      <c r="F107" s="4">
        <f>SUM(F103:F106)</f>
        <v>0</v>
      </c>
      <c r="G107" s="4">
        <f>SUM(G103:G106)</f>
        <v>5280.2000000000007</v>
      </c>
      <c r="H107" s="4">
        <f>SUM(H103:H106)</f>
        <v>0</v>
      </c>
      <c r="I107" s="24"/>
    </row>
    <row r="108" spans="1:9" s="2" customFormat="1" ht="63" x14ac:dyDescent="0.25">
      <c r="A108" s="26" t="s">
        <v>80</v>
      </c>
      <c r="B108" s="25" t="s">
        <v>81</v>
      </c>
      <c r="C108" s="26">
        <v>2022</v>
      </c>
      <c r="D108" s="3">
        <f>SUM(E108:H108)</f>
        <v>1132.8</v>
      </c>
      <c r="E108" s="3"/>
      <c r="F108" s="3"/>
      <c r="G108" s="3">
        <v>1132.8</v>
      </c>
      <c r="H108" s="3"/>
      <c r="I108" s="26" t="s">
        <v>1</v>
      </c>
    </row>
    <row r="109" spans="1:9" s="11" customFormat="1" ht="15.75" customHeight="1" x14ac:dyDescent="0.25">
      <c r="A109" s="32"/>
      <c r="B109" s="36" t="s">
        <v>55</v>
      </c>
      <c r="C109" s="15">
        <v>2022</v>
      </c>
      <c r="D109" s="4">
        <f>SUM(E109:H109)</f>
        <v>214568.40000000002</v>
      </c>
      <c r="E109" s="4">
        <f>E75+E80+E85+E90+E93+E94+E97+E98+E99</f>
        <v>0</v>
      </c>
      <c r="F109" s="4">
        <f>F75+F80+F85+F90+F93+F94+F97+F98+F99+F100</f>
        <v>140477.40000000002</v>
      </c>
      <c r="G109" s="4">
        <f>G75+G80+G85+G90+G93+G94+G97+G98+G99+G101+G102+G103+G108</f>
        <v>74091</v>
      </c>
      <c r="H109" s="4">
        <f>H75+H80+H85+H90+H93+H94+H97+H98+H99</f>
        <v>0</v>
      </c>
      <c r="I109" s="32" t="s">
        <v>1</v>
      </c>
    </row>
    <row r="110" spans="1:9" s="11" customFormat="1" ht="15.75" x14ac:dyDescent="0.25">
      <c r="A110" s="32"/>
      <c r="B110" s="36"/>
      <c r="C110" s="15">
        <v>2023</v>
      </c>
      <c r="D110" s="4">
        <f t="shared" ref="D110:D112" si="36">SUM(E110:H110)</f>
        <v>207106.30000000002</v>
      </c>
      <c r="E110" s="4">
        <f>E76+E81+E86+E95+E104+E91</f>
        <v>0</v>
      </c>
      <c r="F110" s="4">
        <f t="shared" ref="F110:H110" si="37">F76+F81+F86+F95+F104+F91</f>
        <v>153966.6</v>
      </c>
      <c r="G110" s="4">
        <f t="shared" si="37"/>
        <v>53139.700000000004</v>
      </c>
      <c r="H110" s="4">
        <f t="shared" si="37"/>
        <v>0</v>
      </c>
      <c r="I110" s="32"/>
    </row>
    <row r="111" spans="1:9" s="11" customFormat="1" ht="15.75" x14ac:dyDescent="0.25">
      <c r="A111" s="32"/>
      <c r="B111" s="36"/>
      <c r="C111" s="15">
        <v>2024</v>
      </c>
      <c r="D111" s="4">
        <f>SUM(E111:H111)</f>
        <v>191939</v>
      </c>
      <c r="E111" s="4">
        <f>E77+E82+E87+E105</f>
        <v>0</v>
      </c>
      <c r="F111" s="4">
        <f>F77+F82+F87+F105</f>
        <v>160320</v>
      </c>
      <c r="G111" s="4">
        <f>G77+G82+G87+G105</f>
        <v>31618.999999999996</v>
      </c>
      <c r="H111" s="4">
        <f>H77+H82+H87</f>
        <v>0</v>
      </c>
      <c r="I111" s="32"/>
    </row>
    <row r="112" spans="1:9" s="11" customFormat="1" ht="15.75" x14ac:dyDescent="0.25">
      <c r="A112" s="32"/>
      <c r="B112" s="36"/>
      <c r="C112" s="15">
        <v>2025</v>
      </c>
      <c r="D112" s="4">
        <f t="shared" si="36"/>
        <v>197670.80000000002</v>
      </c>
      <c r="E112" s="4">
        <f>E78+E83+E88+E106</f>
        <v>0</v>
      </c>
      <c r="F112" s="4">
        <f>F78+F83+F88+F106</f>
        <v>166051.20000000001</v>
      </c>
      <c r="G112" s="4">
        <f>G78+G83+G88+G106</f>
        <v>31619.599999999999</v>
      </c>
      <c r="H112" s="4">
        <f>H78+H83+H88</f>
        <v>0</v>
      </c>
      <c r="I112" s="32"/>
    </row>
    <row r="113" spans="1:9" s="11" customFormat="1" ht="31.5" x14ac:dyDescent="0.25">
      <c r="A113" s="15"/>
      <c r="B113" s="16" t="s">
        <v>56</v>
      </c>
      <c r="C113" s="15"/>
      <c r="D113" s="4">
        <f>SUM(D109:D112)</f>
        <v>811284.50000000012</v>
      </c>
      <c r="E113" s="4">
        <f>SUM(E109:E112)</f>
        <v>0</v>
      </c>
      <c r="F113" s="4">
        <f>SUM(F109:F112)</f>
        <v>620815.19999999995</v>
      </c>
      <c r="G113" s="4">
        <f>SUM(G109:G112)</f>
        <v>190469.30000000002</v>
      </c>
      <c r="H113" s="4">
        <f>SUM(H109:H112)</f>
        <v>0</v>
      </c>
      <c r="I113" s="15"/>
    </row>
    <row r="114" spans="1:9" ht="15.75" customHeight="1" x14ac:dyDescent="0.25">
      <c r="A114" s="32"/>
      <c r="B114" s="36" t="s">
        <v>57</v>
      </c>
      <c r="C114" s="15">
        <v>2022</v>
      </c>
      <c r="D114" s="4">
        <f>SUM(E114:H114)</f>
        <v>238915.50000000003</v>
      </c>
      <c r="E114" s="4">
        <f>E50+E69+E109</f>
        <v>0</v>
      </c>
      <c r="F114" s="4">
        <f>F50+F69+F109</f>
        <v>141318.90000000002</v>
      </c>
      <c r="G114" s="4">
        <f>G50+G69+G109</f>
        <v>94716.6</v>
      </c>
      <c r="H114" s="4">
        <f>H50+H69+H109</f>
        <v>2880</v>
      </c>
      <c r="I114" s="32" t="s">
        <v>1</v>
      </c>
    </row>
    <row r="115" spans="1:9" ht="15.75" x14ac:dyDescent="0.25">
      <c r="A115" s="32"/>
      <c r="B115" s="36"/>
      <c r="C115" s="15">
        <v>2023</v>
      </c>
      <c r="D115" s="4">
        <f>SUM(E115:H115)</f>
        <v>234196.7</v>
      </c>
      <c r="E115" s="4">
        <f>E51+E70+E110</f>
        <v>0</v>
      </c>
      <c r="F115" s="4">
        <f>F51+F70+F110</f>
        <v>154044.6</v>
      </c>
      <c r="G115" s="4">
        <f>G51+G70+G110</f>
        <v>76907.900000000009</v>
      </c>
      <c r="H115" s="4">
        <f>H51+H70+H110</f>
        <v>3244.2</v>
      </c>
      <c r="I115" s="32"/>
    </row>
    <row r="116" spans="1:9" ht="15.75" x14ac:dyDescent="0.25">
      <c r="A116" s="32"/>
      <c r="B116" s="36"/>
      <c r="C116" s="15">
        <v>2024</v>
      </c>
      <c r="D116" s="4">
        <f>SUM(E116:H116)</f>
        <v>216262.2</v>
      </c>
      <c r="E116" s="4">
        <f>E52+E71+E111</f>
        <v>0</v>
      </c>
      <c r="F116" s="4">
        <f>F52+F71+F111</f>
        <v>160402.5</v>
      </c>
      <c r="G116" s="4">
        <f>G52+G71+G111</f>
        <v>52615.5</v>
      </c>
      <c r="H116" s="4">
        <f>H52+H71+H111</f>
        <v>3244.2</v>
      </c>
      <c r="I116" s="32"/>
    </row>
    <row r="117" spans="1:9" ht="15.75" x14ac:dyDescent="0.25">
      <c r="A117" s="32"/>
      <c r="B117" s="36"/>
      <c r="C117" s="15">
        <v>2025</v>
      </c>
      <c r="D117" s="4">
        <f>SUM(E117:H117)</f>
        <v>222972.40000000002</v>
      </c>
      <c r="E117" s="4">
        <f>E53+E72+E112</f>
        <v>0</v>
      </c>
      <c r="F117" s="4">
        <f>F53+F72+F112</f>
        <v>166133.70000000001</v>
      </c>
      <c r="G117" s="4">
        <f>G53+G72+G112</f>
        <v>53594.5</v>
      </c>
      <c r="H117" s="4">
        <f>H53+H72+H112</f>
        <v>3244.2</v>
      </c>
      <c r="I117" s="32"/>
    </row>
    <row r="118" spans="1:9" ht="15.75" x14ac:dyDescent="0.25">
      <c r="A118" s="15"/>
      <c r="B118" s="16" t="s">
        <v>62</v>
      </c>
      <c r="C118" s="15"/>
      <c r="D118" s="4">
        <f>SUM(D114:D117)</f>
        <v>912346.80000000016</v>
      </c>
      <c r="E118" s="4">
        <f>SUM(E114:E117)</f>
        <v>0</v>
      </c>
      <c r="F118" s="4">
        <f>SUM(F114:F117)</f>
        <v>621899.69999999995</v>
      </c>
      <c r="G118" s="4">
        <f>SUM(G114:G117)</f>
        <v>277834.5</v>
      </c>
      <c r="H118" s="4">
        <f>SUM(H114:H117)</f>
        <v>12612.599999999999</v>
      </c>
      <c r="I118" s="15"/>
    </row>
    <row r="119" spans="1:9" s="2" customFormat="1" x14ac:dyDescent="0.25"/>
    <row r="120" spans="1:9" s="2" customFormat="1" x14ac:dyDescent="0.25">
      <c r="D120" s="9"/>
      <c r="E120" s="9"/>
      <c r="F120" s="9"/>
      <c r="G120" s="9"/>
      <c r="H120" s="9"/>
    </row>
    <row r="121" spans="1:9" s="2" customFormat="1" x14ac:dyDescent="0.25"/>
    <row r="122" spans="1:9" s="2" customFormat="1" x14ac:dyDescent="0.25"/>
  </sheetData>
  <mergeCells count="100">
    <mergeCell ref="A3:I3"/>
    <mergeCell ref="A4:I4"/>
    <mergeCell ref="I114:I117"/>
    <mergeCell ref="D8:D9"/>
    <mergeCell ref="E8:H8"/>
    <mergeCell ref="A11:I11"/>
    <mergeCell ref="A12:I12"/>
    <mergeCell ref="A55:I55"/>
    <mergeCell ref="A74:I74"/>
    <mergeCell ref="A85:A88"/>
    <mergeCell ref="A114:A117"/>
    <mergeCell ref="I6:I9"/>
    <mergeCell ref="I13:I16"/>
    <mergeCell ref="I17:I20"/>
    <mergeCell ref="I22:I25"/>
    <mergeCell ref="I27:I30"/>
    <mergeCell ref="I32:I35"/>
    <mergeCell ref="I37:I40"/>
    <mergeCell ref="I41:I44"/>
    <mergeCell ref="I45:I48"/>
    <mergeCell ref="A65:A68"/>
    <mergeCell ref="A60:A63"/>
    <mergeCell ref="D43:H43"/>
    <mergeCell ref="D56:H56"/>
    <mergeCell ref="D45:H45"/>
    <mergeCell ref="I50:I53"/>
    <mergeCell ref="A56:A59"/>
    <mergeCell ref="I109:I112"/>
    <mergeCell ref="I75:I78"/>
    <mergeCell ref="I80:I83"/>
    <mergeCell ref="I85:I88"/>
    <mergeCell ref="A109:A112"/>
    <mergeCell ref="A75:A78"/>
    <mergeCell ref="A80:A83"/>
    <mergeCell ref="I103:I106"/>
    <mergeCell ref="A90:A91"/>
    <mergeCell ref="B90:B91"/>
    <mergeCell ref="I90:I91"/>
    <mergeCell ref="A69:A72"/>
    <mergeCell ref="B109:B112"/>
    <mergeCell ref="B85:B88"/>
    <mergeCell ref="B75:B78"/>
    <mergeCell ref="D68:H68"/>
    <mergeCell ref="B80:B83"/>
    <mergeCell ref="A103:A106"/>
    <mergeCell ref="A94:A95"/>
    <mergeCell ref="B103:B106"/>
    <mergeCell ref="B6:B9"/>
    <mergeCell ref="C6:C9"/>
    <mergeCell ref="B32:B35"/>
    <mergeCell ref="B60:B63"/>
    <mergeCell ref="A32:A35"/>
    <mergeCell ref="A37:A40"/>
    <mergeCell ref="A41:A44"/>
    <mergeCell ref="A45:A48"/>
    <mergeCell ref="A50:A53"/>
    <mergeCell ref="A6:A9"/>
    <mergeCell ref="A13:A16"/>
    <mergeCell ref="A17:A20"/>
    <mergeCell ref="A22:A25"/>
    <mergeCell ref="A27:A30"/>
    <mergeCell ref="B56:B59"/>
    <mergeCell ref="B45:B48"/>
    <mergeCell ref="D6:H7"/>
    <mergeCell ref="D67:H67"/>
    <mergeCell ref="B27:B30"/>
    <mergeCell ref="D14:H14"/>
    <mergeCell ref="D57:H57"/>
    <mergeCell ref="D59:H59"/>
    <mergeCell ref="D42:H42"/>
    <mergeCell ref="D66:H66"/>
    <mergeCell ref="D65:H65"/>
    <mergeCell ref="D41:H41"/>
    <mergeCell ref="D46:H46"/>
    <mergeCell ref="D48:H48"/>
    <mergeCell ref="B65:B68"/>
    <mergeCell ref="D44:H44"/>
    <mergeCell ref="D58:H58"/>
    <mergeCell ref="D47:H47"/>
    <mergeCell ref="B114:B117"/>
    <mergeCell ref="B17:B20"/>
    <mergeCell ref="B50:B53"/>
    <mergeCell ref="B22:B25"/>
    <mergeCell ref="D15:H15"/>
    <mergeCell ref="B13:B16"/>
    <mergeCell ref="D13:H13"/>
    <mergeCell ref="D16:H16"/>
    <mergeCell ref="D37:H37"/>
    <mergeCell ref="D38:H38"/>
    <mergeCell ref="D40:H40"/>
    <mergeCell ref="D39:H39"/>
    <mergeCell ref="B37:B40"/>
    <mergeCell ref="B69:B72"/>
    <mergeCell ref="B41:B44"/>
    <mergeCell ref="B94:B95"/>
    <mergeCell ref="I69:I72"/>
    <mergeCell ref="I56:I59"/>
    <mergeCell ref="I60:I63"/>
    <mergeCell ref="I65:I68"/>
    <mergeCell ref="I94:I95"/>
  </mergeCells>
  <printOptions horizontalCentered="1"/>
  <pageMargins left="0.19685039370078741" right="0.19685039370078741" top="0.59055118110236227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2'!_Toc384891825</vt:lpstr>
      <vt:lpstr>'Приложение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2023-04-06T09:34:46Z</cp:lastPrinted>
  <dcterms:created xsi:type="dcterms:W3CDTF">2017-04-27T07:51:08Z</dcterms:created>
  <dcterms:modified xsi:type="dcterms:W3CDTF">2023-04-06T09:35:01Z</dcterms:modified>
</cp:coreProperties>
</file>