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2" firstSheet="0" showHorizontalScroll="true" showSheetTabs="true" showVerticalScroll="true" tabRatio="142" windowHeight="8192" windowWidth="16384" xWindow="0" yWindow="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.1" sheetId="7" state="visible" r:id="rId8"/>
    <sheet name="7.2" sheetId="8" state="visible" r:id="rId9"/>
    <sheet name="7.3" sheetId="9" state="visible" r:id="rId10"/>
    <sheet name="8" sheetId="10" state="visible" r:id="rId11"/>
    <sheet name="9" sheetId="11" state="visible" r:id="rId12"/>
    <sheet name="10" sheetId="12" state="visible" r:id="rId13"/>
    <sheet name="11" sheetId="13" state="visible" r:id="rId14"/>
  </sheets>
  <definedNames>
    <definedName function="false" hidden="false" localSheetId="0" name="_xlnm.Print_Area" vbProcedure="false">'1'!$A$1:$G$23</definedName>
    <definedName function="false" hidden="false" localSheetId="11" name="_xlnm.Print_Area" vbProcedure="false">'10'!$A$480:$G$512</definedName>
    <definedName function="false" hidden="false" localSheetId="12" name="_xlnm.Print_Area" vbProcedure="false">'11'!$A$516:$E$546</definedName>
    <definedName function="false" hidden="false" localSheetId="1" name="_xlnm.Print_Area" vbProcedure="false">'2'!$A$25:$K$203</definedName>
    <definedName function="false" hidden="false" localSheetId="2" name="_xlnm.Print_Area" vbProcedure="false">'3'!$A$1:$Q$165</definedName>
    <definedName function="false" hidden="false" localSheetId="3" name="_xlnm.Print_Area" vbProcedure="false">'4'!$A$164:$H$543</definedName>
    <definedName function="false" hidden="false" localSheetId="4" name="_xlnm.Print_Area" vbProcedure="false">'5'!$A$1:$J$518</definedName>
    <definedName function="false" hidden="false" localSheetId="5" name="_xlnm.Print_Area" vbProcedure="false">'6'!$A$205:$G$247</definedName>
    <definedName function="false" hidden="false" localSheetId="6" name="_xlnm.Print_Area" vbProcedure="false">'7.1'!$A$241:$K$464</definedName>
    <definedName function="false" hidden="false" localSheetId="7" name="_xlnm.Print_Area" vbProcedure="false">'7.2'!$A$345:$K$399</definedName>
    <definedName function="false" hidden="false" localSheetId="8" name="_xlnm.Print_Area" vbProcedure="false">'7.3'!$A$389:$K$436</definedName>
    <definedName function="false" hidden="false" localSheetId="9" name="_xlnm.Print_Area" vbProcedure="false">'8'!$A$413:$L$541</definedName>
    <definedName function="false" hidden="false" localSheetId="10" name="_xlnm.Print_Area" vbProcedure="false">'9'!$A$456:$Q$486</definedName>
    <definedName function="false" hidden="false" localSheetId="0" name="Print_Area_0" vbProcedure="false">"#ссыл!!$A$1:$G$20"</definedName>
    <definedName function="false" hidden="false" localSheetId="0" name="Print_Area_0_0" vbProcedure="false">"#ссыл!!$A$1:$G$20"</definedName>
    <definedName function="false" hidden="false" localSheetId="0" name="Print_Area_0_0_0" vbProcedure="false">"#ссыл!!$A$1:$G$20"</definedName>
    <definedName function="false" hidden="false" localSheetId="0" name="Print_Area_0_0_0_0" vbProcedure="false">"#ссыл!!$A$1:$G$20"</definedName>
    <definedName function="false" hidden="false" localSheetId="0" name="Print_Area_0_0_0_0_0" vbProcedure="false">"#ссыл!!$A$1:$G$20"</definedName>
    <definedName function="false" hidden="false" localSheetId="0" name="Print_Area_0_0_0_0_0_0" vbProcedure="false">"#ссыл!!$A$1:$G$20"</definedName>
    <definedName function="false" hidden="false" localSheetId="0" name="Print_Area_0_0_0_0_0_0_0" vbProcedure="false">"#ссыл!!$A$1:$G$20"</definedName>
    <definedName function="false" hidden="false" localSheetId="0" name="Print_Area_0_0_0_0_0_0_0_0" vbProcedure="false">"#ссыл!!$A$1:$G$20"</definedName>
    <definedName function="false" hidden="false" localSheetId="0" name="Print_Area_0_0_0_0_0_0_0_0_0" vbProcedure="false">"#ссыл!!$A$1:$G$20"</definedName>
    <definedName function="false" hidden="false" localSheetId="0" name="Print_Area_0_0_0_0_0_0_0_0_0_0" vbProcedure="false">"#ссыл!!$A$1:$G$20"</definedName>
    <definedName function="false" hidden="false" localSheetId="0" name="Print_Area_0_0_0_0_0_0_0_0_0_0_0" vbProcedure="false">"#ссыл!!$A$1:$G$20"</definedName>
    <definedName function="false" hidden="false" localSheetId="0" name="Print_Area_0_0_0_0_0_0_0_0_0_0_0_0" vbProcedure="false">"#ссыл!!$A$1:$G$20"</definedName>
    <definedName function="false" hidden="false" localSheetId="0" name="_xlnm.Print_Area" vbProcedure="false">'1'!$A$1:$G$23</definedName>
    <definedName function="false" hidden="false" localSheetId="0" name="_xlnm.Print_Area_0" vbProcedure="false">'1'!$A$1:$G$23</definedName>
    <definedName function="false" hidden="false" localSheetId="0" name="_xlnm.Print_Area_0_0" vbProcedure="false">'1'!$A$1:$G$23</definedName>
    <definedName function="false" hidden="false" localSheetId="0" name="_xlnm.Print_Area_0_0_0" vbProcedure="false">'1'!$A$1:$G$23</definedName>
    <definedName function="false" hidden="false" localSheetId="0" name="_xlnm.Print_Area_0_0_0_0" vbProcedure="false">'1'!$A$1:$G$23</definedName>
    <definedName function="false" hidden="false" localSheetId="0" name="_xlnm.Print_Area_0_0_0_0_0" vbProcedure="false">'1'!$A$1:$G$23</definedName>
    <definedName function="false" hidden="false" localSheetId="0" name="_xlnm.Print_Area_0_0_0_0_0_0" vbProcedure="false">'1'!$A$1:$G$23</definedName>
    <definedName function="false" hidden="false" localSheetId="0" name="_xlnm.Print_Area_0_0_0_0_0_0_0" vbProcedure="false">'1'!$A$1:$G$23</definedName>
    <definedName function="false" hidden="false" localSheetId="0" name="_xlnm.Print_Area_0_0_0_0_0_0_0_0" vbProcedure="false">'1'!$A$1:$G$23</definedName>
    <definedName function="false" hidden="false" localSheetId="0" name="_xlnm.Print_Area_0_0_0_0_0_0_0_0_0" vbProcedure="false">'1'!$A$1:$G$23</definedName>
    <definedName function="false" hidden="false" localSheetId="0" name="_xlnm.Print_Area_0_0_0_0_0_0_0_0_0_0" vbProcedure="false">'1'!$A$1:$G$23</definedName>
    <definedName function="false" hidden="false" localSheetId="0" name="_xlnm.Print_Area_0_0_0_0_0_0_0_0_0_0_0" vbProcedure="false">'1'!$A$1:$G$23</definedName>
    <definedName function="false" hidden="false" localSheetId="0" name="_xlnm.Print_Area_0_0_0_0_0_0_0_0_0_0_0_0" vbProcedure="false">'1'!$A$1:$G$23</definedName>
    <definedName function="false" hidden="false" localSheetId="0" name="_xlnm.Print_Area_0_0_0_0_0_0_0_0_0_0_0_0_0" vbProcedure="false">'1'!$A$1:$G$23</definedName>
    <definedName function="false" hidden="false" localSheetId="0" name="_xlnm.Print_Area_0_0_0_0_0_0_0_0_0_0_0_0_0_0" vbProcedure="false">'1'!$A$1:$G$23</definedName>
    <definedName function="false" hidden="false" localSheetId="0" name="_xlnm.Print_Area_0_0_0_0_0_0_0_0_0_0_0_0_0_0_0" vbProcedure="false">'1'!$A$1:$G$23</definedName>
    <definedName function="false" hidden="false" localSheetId="0" name="_xlnm.Print_Area_0_0_0_0_0_0_0_0_0_0_0_0_0_0_0_0" vbProcedure="false">'1'!$A$1:$G$23</definedName>
    <definedName function="false" hidden="false" localSheetId="0" name="_xlnm.Print_Area_0_0_0_0_0_0_0_0_0_0_0_0_0_0_0_0_0" vbProcedure="false">'1'!$A$1:$G$23</definedName>
    <definedName function="false" hidden="false" localSheetId="0" name="_xlnm.Print_Area_0_0_0_0_0_0_0_0_0_0_0_0_0_0_0_0_0_0" vbProcedure="false">'1'!$A$1:$G$23</definedName>
    <definedName function="false" hidden="false" localSheetId="0" name="_xlnm.Print_Area_0_0_0_0_0_0_0_0_0_0_0_0_0_0_0_0_0_0_0" vbProcedure="false">'1'!$A$1:$G$23</definedName>
    <definedName function="false" hidden="false" localSheetId="0" name="_xlnm.Print_Area_0_0_0_0_0_0_0_0_0_0_0_0_0_0_0_0_0_0_0_0" vbProcedure="false">'1'!$A$1:$G$23</definedName>
    <definedName function="false" hidden="false" localSheetId="0" name="_xlnm.Print_Area_0_0_0_0_0_0_0_0_0_0_0_0_0_0_0_0_0_0_0_0_0" vbProcedure="false">'1'!$A$1:$G$23</definedName>
    <definedName function="false" hidden="false" localSheetId="0" name="_xlnm.Print_Area_0_0_0_0_0_0_0_0_0_0_0_0_0_0_0_0_0_0_0_0_0_0" vbProcedure="false">'1'!$A$1:$G$23</definedName>
    <definedName function="false" hidden="false" localSheetId="0" name="_xlnm.Print_Area_0_0_0_0_0_0_0_0_0_0_0_0_0_0_0_0_0_0_0_0_0_0_0" vbProcedure="false">'1'!$A$1:$G$23</definedName>
    <definedName function="false" hidden="false" localSheetId="0" name="_xlnm.Print_Area_0_0_0_0_0_0_0_0_0_0_0_0_0_0_0_0_0_0_0_0_0_0_0_0" vbProcedure="false">'1'!$A$1:$G$23</definedName>
    <definedName function="false" hidden="false" localSheetId="0" name="_xlnm.Print_Area_0_0_0_0_0_0_0_0_0_0_0_0_0_0_0_0_0_0_0_0_0_0_0_0_0" vbProcedure="false">'1'!$A$1:$G$23</definedName>
    <definedName function="false" hidden="false" localSheetId="0" name="_xlnm.Print_Area_0_0_0_0_0_0_0_0_0_0_0_0_0_0_0_0_0_0_0_0_0_0_0_0_0_0" vbProcedure="false">'1'!$A$1:$G$23</definedName>
    <definedName function="false" hidden="false" localSheetId="0" name="_xlnm.Print_Area_0_0_0_0_0_0_0_0_0_0_0_0_0_0_0_0_0_0_0_0_0_0_0_0_0_0_0" vbProcedure="false">'1'!$A$1:$G$23</definedName>
    <definedName function="false" hidden="false" localSheetId="0" name="_xlnm.Print_Area_0_0_0_0_0_0_0_0_0_0_0_0_0_0_0_0_0_0_0_0_0_0_0_0_0_0_0_0" vbProcedure="false">'1'!$A$1:$G$23</definedName>
    <definedName function="false" hidden="false" localSheetId="0" name="_xlnm.Print_Area_0_0_0_0_0_0_0_0_0_0_0_0_0_0_0_0_0_0_0_0_0_0_0_0_0_0_0_0_0" vbProcedure="false">'1'!$A$1:$G$23</definedName>
    <definedName function="false" hidden="false" localSheetId="0" name="_xlnm.Print_Area_0_0_0_0_0_0_0_0_0_0_0_0_0_0_0_0_0_0_0_0_0_0_0_0_0_0_0_0_0_0" vbProcedure="false">'1'!$A$1:$G$23</definedName>
    <definedName function="false" hidden="false" localSheetId="0" name="_xlnm.Print_Area_0_0_0_0_0_0_0_0_0_0_0_0_0_0_0_0_0_0_0_0_0_0_0_0_0_0_0_0_0_0_0" vbProcedure="false">'1'!$A$1:$G$23</definedName>
    <definedName function="false" hidden="false" localSheetId="0" name="_xlnm.Print_Area_0_0_0_0_0_0_0_0_0_0_0_0_0_0_0_0_0_0_0_0_0_0_0_0_0_0_0_0_0_0_0_0" vbProcedure="false">'1'!$A$1:$G$23</definedName>
    <definedName function="false" hidden="false" localSheetId="0" name="_xlnm.Print_Area_0_0_0_0_0_0_0_0_0_0_0_0_0_0_0_0_0_0_0_0_0_0_0_0_0_0_0_0_0_0_0_0_0" vbProcedure="false">'1'!$A$1:$G$23</definedName>
    <definedName function="false" hidden="false" localSheetId="0" name="_xlnm.Print_Area_0_0_0_0_0_0_0_0_0_0_0_0_0_0_0_0_0_0_0_0_0_0_0_0_0_0_0_0_0_0_0_0_0_0" vbProcedure="false">'1'!$A$1:$G$23</definedName>
    <definedName function="false" hidden="false" localSheetId="0" name="_xlnm.Print_Area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_0_0_0_0" vbProcedure="false">'1'!$A$1:$G$23</definedName>
    <definedName function="false" hidden="false" localSheetId="0" name="__xlnm.Print_Area" vbProcedure="false">'1'!$A$1:$G$23</definedName>
    <definedName function="false" hidden="false" localSheetId="0" name="__xlnm.Print_Area_0" vbProcedure="false">'1'!$A$1:$G$23</definedName>
    <definedName function="false" hidden="false" localSheetId="0" name="__xlnm.Print_Area_0_0" vbProcedure="false">'1'!$A$1:$G$23</definedName>
    <definedName function="false" hidden="false" localSheetId="0" name="__xlnm.Print_Area_0_0_0" vbProcedure="false">'1'!$A$1:$G$23</definedName>
    <definedName function="false" hidden="false" localSheetId="0" name="__xlnm.Print_Area_0_0_0_0" vbProcedure="false">'1'!$A$1:$G$23</definedName>
    <definedName function="false" hidden="false" localSheetId="0" name="__xlnm.Print_Area_0_0_0_0_0" vbProcedure="false">'1'!$A$1:$G$23</definedName>
    <definedName function="false" hidden="false" localSheetId="0" name="__xlnm.Print_Area_0_0_0_0_0_0" vbProcedure="false">'1'!$A$1:$G$23</definedName>
    <definedName function="false" hidden="false" localSheetId="0" name="__xlnm.Print_Area_0_0_0_0_0_0_0" vbProcedure="false">'1'!$A$1:$G$23</definedName>
    <definedName function="false" hidden="false" localSheetId="0" name="__xlnm.Print_Area_0_0_0_0_0_0_0_0" vbProcedure="false">'1'!$A$1:$G$23</definedName>
    <definedName function="false" hidden="false" localSheetId="0" name="__xlnm.Print_Area_0_0_0_0_0_0_0_0_0" vbProcedure="false">'1'!$A$1:$G$23</definedName>
    <definedName function="false" hidden="false" localSheetId="0" name="__xlnm.Print_Area_0_0_0_0_0_0_0_0_0_0" vbProcedure="false">'1'!$A$1:$G$23</definedName>
    <definedName function="false" hidden="false" localSheetId="0" name="__xlnm.Print_Area_0_0_0_0_0_0_0_0_0_0_0" vbProcedure="false">'1'!$A$1:$G$23</definedName>
    <definedName function="false" hidden="false" localSheetId="0" name="__xlnm.Print_Area_0_0_0_0_0_0_0_0_0_0_0_0" vbProcedure="false">'1'!$A$1:$G$23</definedName>
    <definedName function="false" hidden="false" localSheetId="0" name="__xlnm.Print_Area_0_0_0_0_0_0_0_0_0_0_0_0_0" vbProcedure="false">'1'!$A$1:$G$23</definedName>
    <definedName function="false" hidden="false" localSheetId="0" name="__xlnm.Print_Area_0_0_0_0_0_0_0_0_0_0_0_0_0_0" vbProcedure="false">'1'!$A$1:$G$23</definedName>
    <definedName function="false" hidden="false" localSheetId="0" name="__xlnm.Print_Area_0_0_0_0_0_0_0_0_0_0_0_0_0_0_0" vbProcedure="false">'1'!$A$1:$G$23</definedName>
    <definedName function="false" hidden="false" localSheetId="0" name="__xlnm.Print_Area_0_0_0_0_0_0_0_0_0_0_0_0_0_0_0_0" vbProcedure="false">'1'!$A$1:$G$23</definedName>
    <definedName function="false" hidden="false" localSheetId="0" name="__xlnm.Print_Area_0_0_0_0_0_0_0_0_0_0_0_0_0_0_0_0_0" vbProcedure="false">'1'!$A$1:$G$23</definedName>
    <definedName function="false" hidden="false" localSheetId="0" name="__xlnm.Print_Area_0_0_0_0_0_0_0_0_0_0_0_0_0_0_0_0_0_0" vbProcedure="false">'1'!$A$1:$G$23</definedName>
    <definedName function="false" hidden="false" localSheetId="0" name="__xlnm.Print_Area_0_0_0_0_0_0_0_0_0_0_0_0_0_0_0_0_0_0_0" vbProcedure="false">'1'!$A$1:$G$23</definedName>
    <definedName function="false" hidden="false" localSheetId="0" name="__xlnm.Print_Area_0_0_0_0_0_0_0_0_0_0_0_0_0_0_0_0_0_0_0_0" vbProcedure="false">'1'!$A$1:$G$23</definedName>
    <definedName function="false" hidden="false" localSheetId="0" name="__xlnm.Print_Area_0_0_0_0_0_0_0_0_0_0_0_0_0_0_0_0_0_0_0_0_0" vbProcedure="false">'1'!$A$1:$G$23</definedName>
    <definedName function="false" hidden="false" localSheetId="0" name="__xlnm.Print_Area_0_0_0_0_0_0_0_0_0_0_0_0_0_0_0_0_0_0_0_0_0_0" vbProcedure="false">'1'!$A$1:$G$23</definedName>
    <definedName function="false" hidden="false" localSheetId="0" name="__xlnm.Print_Area_0_0_0_0_0_0_0_0_0_0_0_0_0_0_0_0_0_0_0_0_0_0_0" vbProcedure="false">'1'!$A$1:$G$23</definedName>
    <definedName function="false" hidden="false" localSheetId="0" name="__xlnm.Print_Area_0_0_0_0_0_0_0_0_0_0_0_0_0_0_0_0_0_0_0_0_0_0_0_0" vbProcedure="false">'1'!$A$1:$G$23</definedName>
    <definedName function="false" hidden="false" localSheetId="0" name="__xlnm.Print_Area_0_0_0_0_0_0_0_0_0_0_0_0_0_0_0_0_0_0_0_0_0_0_0_0_0" vbProcedure="false">'1'!$A$1:$G$23</definedName>
    <definedName function="false" hidden="false" localSheetId="0" name="__xlnm.Print_Area_0_0_0_0_0_0_0_0_0_0_0_0_0_0_0_0_0_0_0_0_0_0_0_0_0_0" vbProcedure="false">'1'!$A$1:$G$23</definedName>
    <definedName function="false" hidden="false" localSheetId="0" name="__xlnm.Print_Area_0_0_0_0_0_0_0_0_0_0_0_0_0_0_0_0_0_0_0_0_0_0_0_0_0_0_0" vbProcedure="false">'1'!$A$1:$G$23</definedName>
    <definedName function="false" hidden="false" localSheetId="0" name="__xlnm.Print_Area_0_0_0_0_0_0_0_0_0_0_0_0_0_0_0_0_0_0_0_0_0_0_0_0_0_0_0_0" vbProcedure="false">'1'!$A$1:$G$23</definedName>
    <definedName function="false" hidden="false" localSheetId="0" name="__xlnm.Print_Area_0_0_0_0_0_0_0_0_0_0_0_0_0_0_0_0_0_0_0_0_0_0_0_0_0_0_0_0_0" vbProcedure="false">'1'!$A$1:$G$23</definedName>
    <definedName function="false" hidden="false" localSheetId="0" name="__xlnm.Print_Area_0_0_0_0_0_0_0_0_0_0_0_0_0_0_0_0_0_0_0_0_0_0_0_0_0_0_0_0_0_0" vbProcedure="false">'1'!$A$1:$G$23</definedName>
    <definedName function="false" hidden="false" localSheetId="0" name="__xlnm.Print_Area_0_0_0_0_0_0_0_0_0_0_0_0_0_0_0_0_0_0_0_0_0_0_0_0_0_0_0_0_0_0_0" vbProcedure="false">'1'!$A$1:$G$23</definedName>
    <definedName function="false" hidden="false" localSheetId="0" name="__xlnm.Print_Area_0_0_0_0_0_0_0_0_0_0_0_0_0_0_0_0_0_0_0_0_0_0_0_0_0_0_0_0_0_0_0_0" vbProcedure="false">'1'!$A$1:$G$23</definedName>
    <definedName function="false" hidden="false" localSheetId="0" name="__xlnm.Print_Area_0_0_0_0_0_0_0_0_0_0_0_0_0_0_0_0_0_0_0_0_0_0_0_0_0_0_0_0_0_0_0_0_0" vbProcedure="false">'1'!$A$1:$G$23</definedName>
    <definedName function="false" hidden="false" localSheetId="0" name="__xlnm.Print_Area_0_0_0_0_0_0_0_0_0_0_0_0_0_0_0_0_0_0_0_0_0_0_0_0_0_0_0_0_0_0_0_0_0_0" vbProcedure="false">'1'!$A$1:$G$23</definedName>
    <definedName function="false" hidden="false" localSheetId="0" name="__xlnm.Print_Area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_0" vbProcedure="false">"#ссыл!!$A$1:$G$20"</definedName>
    <definedName function="false" hidden="false" localSheetId="1" name="Print_Area_0" vbProcedure="false">'1'!$A$25:$O$145</definedName>
    <definedName function="false" hidden="false" localSheetId="1" name="Print_Area_0_0" vbProcedure="false">'1'!$A$25:$O$145</definedName>
    <definedName function="false" hidden="false" localSheetId="1" name="Print_Area_0_0_0" vbProcedure="false">'1'!$A$25:$O$145</definedName>
    <definedName function="false" hidden="false" localSheetId="1" name="Print_Area_0_0_0_0" vbProcedure="false">'1'!$A$25:$O$145</definedName>
    <definedName function="false" hidden="false" localSheetId="1" name="Print_Area_0_0_0_0_0" vbProcedure="false">'1'!$A$25:$O$145</definedName>
    <definedName function="false" hidden="false" localSheetId="1" name="Print_Area_0_0_0_0_0_0" vbProcedure="false">'1'!$A$25:$O$145</definedName>
    <definedName function="false" hidden="false" localSheetId="1" name="Print_Area_0_0_0_0_0_0_0" vbProcedure="false">'1'!$A$25:$O$145</definedName>
    <definedName function="false" hidden="false" localSheetId="1" name="Print_Area_0_0_0_0_0_0_0_0" vbProcedure="false">'1'!$A$25:$O$145</definedName>
    <definedName function="false" hidden="false" localSheetId="1" name="Print_Area_0_0_0_0_0_0_0_0_0" vbProcedure="false">'1'!$A$25:$O$145</definedName>
    <definedName function="false" hidden="false" localSheetId="1" name="Print_Area_0_0_0_0_0_0_0_0_0_0" vbProcedure="false">'1'!$A$25:$O$145</definedName>
    <definedName function="false" hidden="false" localSheetId="1" name="Print_Area_0_0_0_0_0_0_0_0_0_0_0" vbProcedure="false">'1'!$A$25:$O$145</definedName>
    <definedName function="false" hidden="false" localSheetId="1" name="Print_Area_0_0_0_0_0_0_0_0_0_0_0_0" vbProcedure="false">'1'!$A$25:$O$145</definedName>
    <definedName function="false" hidden="false" localSheetId="1" name="_xlnm.Print_Area" vbProcedure="false">'2'!$A$1:$K$203</definedName>
    <definedName function="false" hidden="false" localSheetId="1" name="_xlnm.Print_Area_0" vbProcedure="false">'2'!$A$25:$K$203</definedName>
    <definedName function="false" hidden="false" localSheetId="1" name="_xlnm.Print_Area_0_0" vbProcedure="false">'2'!$A$1:$K$203</definedName>
    <definedName function="false" hidden="false" localSheetId="1" name="_xlnm.Print_Area_0_0_0" vbProcedure="false">'2'!$A$25:$K$203</definedName>
    <definedName function="false" hidden="false" localSheetId="1" name="_xlnm.Print_Area_0_0_0_0" vbProcedure="false">'2'!$A$1:$K$203</definedName>
    <definedName function="false" hidden="false" localSheetId="1" name="_xlnm.Print_Area_0_0_0_0_0" vbProcedure="false">'2'!$A$25:$K$203</definedName>
    <definedName function="false" hidden="false" localSheetId="1" name="_xlnm.Print_Area_0_0_0_0_0_0" vbProcedure="false">'2'!$A$1:$K$203</definedName>
    <definedName function="false" hidden="false" localSheetId="1" name="_xlnm.Print_Area_0_0_0_0_0_0_0" vbProcedure="false">'2'!$A$25:$K$203</definedName>
    <definedName function="false" hidden="false" localSheetId="1" name="_xlnm.Print_Area_0_0_0_0_0_0_0_0" vbProcedure="false">'2'!$A$1:$K$203</definedName>
    <definedName function="false" hidden="false" localSheetId="1" name="_xlnm.Print_Area_0_0_0_0_0_0_0_0_0" vbProcedure="false">'2'!$A$25:$K$207</definedName>
    <definedName function="false" hidden="false" localSheetId="1" name="_xlnm.Print_Area_0_0_0_0_0_0_0_0_0_0" vbProcedure="false">'2'!$A$1:$K$203</definedName>
    <definedName function="false" hidden="false" localSheetId="1" name="_xlnm.Print_Area_0_0_0_0_0_0_0_0_0_0_0" vbProcedure="false">'2'!$A$25:$K$207</definedName>
    <definedName function="false" hidden="false" localSheetId="1" name="_xlnm.Print_Area_0_0_0_0_0_0_0_0_0_0_0_0" vbProcedure="false">'2'!$A$1:$K$203</definedName>
    <definedName function="false" hidden="false" localSheetId="1" name="_xlnm.Print_Area_0_0_0_0_0_0_0_0_0_0_0_0_0" vbProcedure="false">'2'!$A$25:$K$207</definedName>
    <definedName function="false" hidden="false" localSheetId="1" name="_xlnm.Print_Area_0_0_0_0_0_0_0_0_0_0_0_0_0_0" vbProcedure="false">'2'!$A$1:$K$203</definedName>
    <definedName function="false" hidden="false" localSheetId="1" name="_xlnm.Print_Area_0_0_0_0_0_0_0_0_0_0_0_0_0_0_0" vbProcedure="false">'2'!$A$25:$K$207</definedName>
    <definedName function="false" hidden="false" localSheetId="1" name="_xlnm.Print_Area_0_0_0_0_0_0_0_0_0_0_0_0_0_0_0_0" vbProcedure="false">'2'!$A$1:$K$203</definedName>
    <definedName function="false" hidden="false" localSheetId="1" name="_xlnm.Print_Area_0_0_0_0_0_0_0_0_0_0_0_0_0_0_0_0_0" vbProcedure="false">'2'!$A$30:$K$207</definedName>
    <definedName function="false" hidden="false" localSheetId="1" name="_xlnm.Print_Area_0_0_0_0_0_0_0_0_0_0_0_0_0_0_0_0_0_0" vbProcedure="false">'2'!$A$30:$K$203</definedName>
    <definedName function="false" hidden="false" localSheetId="1" name="_xlnm.Print_Area_0_0_0_0_0_0_0_0_0_0_0_0_0_0_0_0_0_0_0" vbProcedure="false">'2'!$A$30:$K$207</definedName>
    <definedName function="false" hidden="false" localSheetId="1" name="_xlnm.Print_Area_0_0_0_0_0_0_0_0_0_0_0_0_0_0_0_0_0_0_0_0" vbProcedure="false">'2'!$A$30:$K$203</definedName>
    <definedName function="false" hidden="false" localSheetId="1" name="_xlnm.Print_Area_0_0_0_0_0_0_0_0_0_0_0_0_0_0_0_0_0_0_0_0_0" vbProcedure="false">'2'!$A$30:$K$207</definedName>
    <definedName function="false" hidden="false" localSheetId="1" name="_xlnm.Print_Area_0_0_0_0_0_0_0_0_0_0_0_0_0_0_0_0_0_0_0_0_0_0" vbProcedure="false">'2'!$A$30:$K$203</definedName>
    <definedName function="false" hidden="false" localSheetId="1" name="_xlnm.Print_Area_0_0_0_0_0_0_0_0_0_0_0_0_0_0_0_0_0_0_0_0_0_0_0" vbProcedure="false">'2'!$A$30:$K$207</definedName>
    <definedName function="false" hidden="false" localSheetId="1" name="_xlnm.Print_Area_0_0_0_0_0_0_0_0_0_0_0_0_0_0_0_0_0_0_0_0_0_0_0_0" vbProcedure="false">'2'!$A$30:$K$203</definedName>
    <definedName function="false" hidden="false" localSheetId="1" name="_xlnm.Print_Area_0_0_0_0_0_0_0_0_0_0_0_0_0_0_0_0_0_0_0_0_0_0_0_0_0" vbProcedure="false">'2'!$A$30:$K$207</definedName>
    <definedName function="false" hidden="false" localSheetId="1" name="_xlnm.Print_Area_0_0_0_0_0_0_0_0_0_0_0_0_0_0_0_0_0_0_0_0_0_0_0_0_0_0" vbProcedure="false">'2'!$A$30:$K$203</definedName>
    <definedName function="false" hidden="false" localSheetId="1" name="_xlnm.Print_Area_0_0_0_0_0_0_0_0_0_0_0_0_0_0_0_0_0_0_0_0_0_0_0_0_0_0_0" vbProcedure="false">'2'!$A$30:$K$207</definedName>
    <definedName function="false" hidden="false" localSheetId="1" name="_xlnm.Print_Area_0_0_0_0_0_0_0_0_0_0_0_0_0_0_0_0_0_0_0_0_0_0_0_0_0_0_0_0" vbProcedure="false">'2'!$A$30:$K$203</definedName>
    <definedName function="false" hidden="false" localSheetId="1" name="_xlnm.Print_Area_0_0_0_0_0_0_0_0_0_0_0_0_0_0_0_0_0_0_0_0_0_0_0_0_0_0_0_0_0" vbProcedure="false">'2'!$A$30:$K$207</definedName>
    <definedName function="false" hidden="false" localSheetId="1" name="_xlnm.Print_Area_0_0_0_0_0_0_0_0_0_0_0_0_0_0_0_0_0_0_0_0_0_0_0_0_0_0_0_0_0_0" vbProcedure="false">'2'!$A$30:$K$203</definedName>
    <definedName function="false" hidden="false" localSheetId="1" name="_xlnm.Print_Area_0_0_0_0_0_0_0_0_0_0_0_0_0_0_0_0_0_0_0_0_0_0_0_0_0_0_0_0_0_0_0" vbProcedure="false">'2'!$A$30:$K$207</definedName>
    <definedName function="false" hidden="false" localSheetId="1" name="_xlnm.Print_Area_0_0_0_0_0_0_0_0_0_0_0_0_0_0_0_0_0_0_0_0_0_0_0_0_0_0_0_0_0_0_0_0" vbProcedure="false">'2'!$A$30:$K$203</definedName>
    <definedName function="false" hidden="false" localSheetId="1" name="_xlnm.Print_Area_0_0_0_0_0_0_0_0_0_0_0_0_0_0_0_0_0_0_0_0_0_0_0_0_0_0_0_0_0_0_0_0_0" vbProcedure="false">'2'!$A$30:$K$207</definedName>
    <definedName function="false" hidden="false" localSheetId="1" name="_xlnm.Print_Area_0_0_0_0_0_0_0_0_0_0_0_0_0_0_0_0_0_0_0_0_0_0_0_0_0_0_0_0_0_0_0_0_0_0" vbProcedure="false">'2'!$A$30:$K$203</definedName>
    <definedName function="false" hidden="false" localSheetId="1" name="_xlnm.Print_Area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_0_0_0_0" vbProcedure="false">'2'!$A$30:$K$207</definedName>
    <definedName function="false" hidden="false" localSheetId="1" name="__xlnm.Print_Area" vbProcedure="false">'2'!$A$30:$K$207</definedName>
    <definedName function="false" hidden="false" localSheetId="1" name="__xlnm.Print_Area_0" vbProcedure="false">'2'!$A$30:$K$207</definedName>
    <definedName function="false" hidden="false" localSheetId="1" name="__xlnm.Print_Area_0_0" vbProcedure="false">'2'!$A$30:$K$207</definedName>
    <definedName function="false" hidden="false" localSheetId="1" name="__xlnm.Print_Area_0_0_0" vbProcedure="false">'2'!$A$30:$K$207</definedName>
    <definedName function="false" hidden="false" localSheetId="1" name="__xlnm.Print_Area_0_0_0_0" vbProcedure="false">'2'!$A$30:$K$207</definedName>
    <definedName function="false" hidden="false" localSheetId="1" name="__xlnm.Print_Area_0_0_0_0_0" vbProcedure="false">'2'!$A$30:$K$207</definedName>
    <definedName function="false" hidden="false" localSheetId="1" name="__xlnm.Print_Area_0_0_0_0_0_0" vbProcedure="false">'2'!$A$30:$K$207</definedName>
    <definedName function="false" hidden="false" localSheetId="1" name="__xlnm.Print_Area_0_0_0_0_0_0_0" vbProcedure="false">'2'!$A$30:$K$207</definedName>
    <definedName function="false" hidden="false" localSheetId="1" name="__xlnm.Print_Area_0_0_0_0_0_0_0_0" vbProcedure="false">'2'!$A$30:$K$207</definedName>
    <definedName function="false" hidden="false" localSheetId="1" name="__xlnm.Print_Area_0_0_0_0_0_0_0_0_0" vbProcedure="false">'2'!$A$30:$K$207</definedName>
    <definedName function="false" hidden="false" localSheetId="1" name="__xlnm.Print_Area_0_0_0_0_0_0_0_0_0_0" vbProcedure="false">'2'!$A$30:$K$207</definedName>
    <definedName function="false" hidden="false" localSheetId="1" name="__xlnm.Print_Area_0_0_0_0_0_0_0_0_0_0_0" vbProcedure="false">'2'!$A$30:$K$207</definedName>
    <definedName function="false" hidden="false" localSheetId="1" name="__xlnm.Print_Area_0_0_0_0_0_0_0_0_0_0_0_0" vbProcedure="false">'2'!$A$30:$K$207</definedName>
    <definedName function="false" hidden="false" localSheetId="1" name="__xlnm.Print_Area_0_0_0_0_0_0_0_0_0_0_0_0_0" vbProcedure="false">'2'!$A$30:$K$207</definedName>
    <definedName function="false" hidden="false" localSheetId="1" name="__xlnm.Print_Area_0_0_0_0_0_0_0_0_0_0_0_0_0_0" vbProcedure="false">'2'!$A$30:$K$207</definedName>
    <definedName function="false" hidden="false" localSheetId="1" name="__xlnm.Print_Area_0_0_0_0_0_0_0_0_0_0_0_0_0_0_0" vbProcedure="false">'2'!$A$30:$K$207</definedName>
    <definedName function="false" hidden="false" localSheetId="1" name="__xlnm.Print_Area_0_0_0_0_0_0_0_0_0_0_0_0_0_0_0_0" vbProcedure="false">'2'!$A$30:$K$207</definedName>
    <definedName function="false" hidden="false" localSheetId="1" name="__xlnm.Print_Area_0_0_0_0_0_0_0_0_0_0_0_0_0_0_0_0_0" vbProcedure="false">'2'!$A$30:$K$207</definedName>
    <definedName function="false" hidden="false" localSheetId="1" name="__xlnm.Print_Area_0_0_0_0_0_0_0_0_0_0_0_0_0_0_0_0_0_0" vbProcedure="false">'2'!$A$30:$K$207</definedName>
    <definedName function="false" hidden="false" localSheetId="1" name="__xlnm.Print_Area_0_0_0_0_0_0_0_0_0_0_0_0_0_0_0_0_0_0_0" vbProcedure="false">'2'!$A$30:$K$207</definedName>
    <definedName function="false" hidden="false" localSheetId="1" name="__xlnm.Print_Area_0_0_0_0_0_0_0_0_0_0_0_0_0_0_0_0_0_0_0_0" vbProcedure="false">'2'!$A$30:$K$207</definedName>
    <definedName function="false" hidden="false" localSheetId="1" name="__xlnm.Print_Area_0_0_0_0_0_0_0_0_0_0_0_0_0_0_0_0_0_0_0_0_0" vbProcedure="false">'2'!$A$30:$K$207</definedName>
    <definedName function="false" hidden="false" localSheetId="1" name="__xlnm.Print_Area_0_0_0_0_0_0_0_0_0_0_0_0_0_0_0_0_0_0_0_0_0_0" vbProcedure="false">'2'!$A$30:$K$207</definedName>
    <definedName function="false" hidden="false" localSheetId="1" name="__xlnm.Print_Area_0_0_0_0_0_0_0_0_0_0_0_0_0_0_0_0_0_0_0_0_0_0_0" vbProcedure="false">'2'!$A$30:$K$207</definedName>
    <definedName function="false" hidden="false" localSheetId="1" name="__xlnm.Print_Area_0_0_0_0_0_0_0_0_0_0_0_0_0_0_0_0_0_0_0_0_0_0_0_0" vbProcedure="false">'2'!$A$30:$K$207</definedName>
    <definedName function="false" hidden="false" localSheetId="1" name="__xlnm.Print_Area_0_0_0_0_0_0_0_0_0_0_0_0_0_0_0_0_0_0_0_0_0_0_0_0_0" vbProcedure="false">'2'!$A$30:$K$207</definedName>
    <definedName function="false" hidden="false" localSheetId="1" name="__xlnm.Print_Area_0_0_0_0_0_0_0_0_0_0_0_0_0_0_0_0_0_0_0_0_0_0_0_0_0_0" vbProcedure="false">'2'!$A$30:$K$207</definedName>
    <definedName function="false" hidden="false" localSheetId="1" name="__xlnm.Print_Area_0_0_0_0_0_0_0_0_0_0_0_0_0_0_0_0_0_0_0_0_0_0_0_0_0_0_0" vbProcedure="false">'2'!$A$30:$K$207</definedName>
    <definedName function="false" hidden="false" localSheetId="1" name="__xlnm.Print_Area_0_0_0_0_0_0_0_0_0_0_0_0_0_0_0_0_0_0_0_0_0_0_0_0_0_0_0_0" vbProcedure="false">'2'!$A$30:$K$207</definedName>
    <definedName function="false" hidden="false" localSheetId="1" name="__xlnm.Print_Area_0_0_0_0_0_0_0_0_0_0_0_0_0_0_0_0_0_0_0_0_0_0_0_0_0_0_0_0_0" vbProcedure="false">'2'!$A$30:$K$207</definedName>
    <definedName function="false" hidden="false" localSheetId="1" name="__xlnm.Print_Area_0_0_0_0_0_0_0_0_0_0_0_0_0_0_0_0_0_0_0_0_0_0_0_0_0_0_0_0_0_0" vbProcedure="false">'2'!$A$30:$K$207</definedName>
    <definedName function="false" hidden="false" localSheetId="1" name="__xlnm.Print_Area_0_0_0_0_0_0_0_0_0_0_0_0_0_0_0_0_0_0_0_0_0_0_0_0_0_0_0_0_0_0_0" vbProcedure="false">'2'!$A$30:$K$207</definedName>
    <definedName function="false" hidden="false" localSheetId="1" name="__xlnm.Print_Area_0_0_0_0_0_0_0_0_0_0_0_0_0_0_0_0_0_0_0_0_0_0_0_0_0_0_0_0_0_0_0_0" vbProcedure="false">'2'!$A$30:$K$207</definedName>
    <definedName function="false" hidden="false" localSheetId="1" name="__xlnm.Print_Area_0_0_0_0_0_0_0_0_0_0_0_0_0_0_0_0_0_0_0_0_0_0_0_0_0_0_0_0_0_0_0_0_0" vbProcedure="false">'2'!$A$30:$K$207</definedName>
    <definedName function="false" hidden="false" localSheetId="1" name="__xlnm.Print_Area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_0_0_0" vbProcedure="false">'1'!$A$25:$O$145</definedName>
    <definedName function="false" hidden="false" localSheetId="2" name="Print_Area_0" vbProcedure="false">'2'!$A$207:$R$223</definedName>
    <definedName function="false" hidden="false" localSheetId="2" name="Print_Area_0_0" vbProcedure="false">'2'!$A$207:$R$223</definedName>
    <definedName function="false" hidden="false" localSheetId="2" name="Print_Area_0_0_0" vbProcedure="false">'2'!$A$207:$R$223</definedName>
    <definedName function="false" hidden="false" localSheetId="2" name="Print_Area_0_0_0_0" vbProcedure="false">'2'!$A$207:$R$223</definedName>
    <definedName function="false" hidden="false" localSheetId="2" name="Print_Area_0_0_0_0_0" vbProcedure="false">'2'!$A$207:$R$223</definedName>
    <definedName function="false" hidden="false" localSheetId="2" name="Print_Area_0_0_0_0_0_0" vbProcedure="false">'2'!$A$207:$R$223</definedName>
    <definedName function="false" hidden="false" localSheetId="2" name="Print_Area_0_0_0_0_0_0_0" vbProcedure="false">'2'!$A$207:$R$223</definedName>
    <definedName function="false" hidden="false" localSheetId="2" name="Print_Area_0_0_0_0_0_0_0_0" vbProcedure="false">'2'!$A$207:$R$223</definedName>
    <definedName function="false" hidden="false" localSheetId="2" name="Print_Area_0_0_0_0_0_0_0_0_0" vbProcedure="false">'2'!$A$207:$R$223</definedName>
    <definedName function="false" hidden="false" localSheetId="2" name="Print_Area_0_0_0_0_0_0_0_0_0_0" vbProcedure="false">'2'!$A$207:$R$223</definedName>
    <definedName function="false" hidden="false" localSheetId="2" name="Print_Area_0_0_0_0_0_0_0_0_0_0_0" vbProcedure="false">'2'!$A$207:$R$223</definedName>
    <definedName function="false" hidden="false" localSheetId="2" name="Print_Area_0_0_0_0_0_0_0_0_0_0_0_0" vbProcedure="false">'2'!$A$207:$R$223</definedName>
    <definedName function="false" hidden="false" localSheetId="2" name="_xlnm.Print_Area" vbProcedure="false">'3'!$A$1:$Q$162</definedName>
    <definedName function="false" hidden="false" localSheetId="2" name="_xlnm.Print_Area_0" vbProcedure="false">'3'!$A$1:$Q$165</definedName>
    <definedName function="false" hidden="false" localSheetId="2" name="_xlnm.Print_Area_0_0" vbProcedure="false">'3'!$A$1:$Q$162</definedName>
    <definedName function="false" hidden="false" localSheetId="2" name="_xlnm.Print_Area_0_0_0" vbProcedure="false">'3'!$A$1:$Q$165</definedName>
    <definedName function="false" hidden="false" localSheetId="2" name="_xlnm.Print_Area_0_0_0_0" vbProcedure="false">'3'!$A$1:$Q$162</definedName>
    <definedName function="false" hidden="false" localSheetId="2" name="_xlnm.Print_Area_0_0_0_0_0" vbProcedure="false">'3'!$A$1:$Q$165</definedName>
    <definedName function="false" hidden="false" localSheetId="2" name="_xlnm.Print_Area_0_0_0_0_0_0" vbProcedure="false">'3'!$A$1:$Q$162</definedName>
    <definedName function="false" hidden="false" localSheetId="2" name="_xlnm.Print_Area_0_0_0_0_0_0_0" vbProcedure="false">'3'!$A$1:$Q$165</definedName>
    <definedName function="false" hidden="false" localSheetId="2" name="_xlnm.Print_Area_0_0_0_0_0_0_0_0" vbProcedure="false">'3'!$A$1:$Q$162</definedName>
    <definedName function="false" hidden="false" localSheetId="2" name="_xlnm.Print_Area_0_0_0_0_0_0_0_0_0" vbProcedure="false">'3'!$A$1:$Q$165</definedName>
    <definedName function="false" hidden="false" localSheetId="2" name="_xlnm.Print_Area_0_0_0_0_0_0_0_0_0_0" vbProcedure="false">'3'!$A$1:$Q$162</definedName>
    <definedName function="false" hidden="false" localSheetId="2" name="_xlnm.Print_Area_0_0_0_0_0_0_0_0_0_0_0" vbProcedure="false">'3'!$A$1:$Q$165</definedName>
    <definedName function="false" hidden="false" localSheetId="2" name="_xlnm.Print_Area_0_0_0_0_0_0_0_0_0_0_0_0" vbProcedure="false">'3'!$A$1:$Q$162</definedName>
    <definedName function="false" hidden="false" localSheetId="2" name="_xlnm.Print_Area_0_0_0_0_0_0_0_0_0_0_0_0_0" vbProcedure="false">'3'!$A$1:$Q$165</definedName>
    <definedName function="false" hidden="false" localSheetId="2" name="_xlnm.Print_Area_0_0_0_0_0_0_0_0_0_0_0_0_0_0" vbProcedure="false">'3'!$A$147:$Q$165</definedName>
    <definedName function="false" hidden="false" localSheetId="2" name="_xlnm.Print_Area_0_0_0_0_0_0_0_0_0_0_0_0_0_0_0" vbProcedure="false">'3'!$A$1:$Q$165</definedName>
    <definedName function="false" hidden="false" localSheetId="2" name="_xlnm.Print_Area_0_0_0_0_0_0_0_0_0_0_0_0_0_0_0_0" vbProcedure="false">'3'!$A$147:$Q$165</definedName>
    <definedName function="false" hidden="false" localSheetId="2" name="_xlnm.Print_Area_0_0_0_0_0_0_0_0_0_0_0_0_0_0_0_0_0" vbProcedure="false">'3'!$A$147:$Q$165</definedName>
    <definedName function="false" hidden="false" localSheetId="2" name="_xlnm.Print_Area_0_0_0_0_0_0_0_0_0_0_0_0_0_0_0_0_0_0" vbProcedure="false">'3'!$A$147:$Q$165</definedName>
    <definedName function="false" hidden="false" localSheetId="2" name="_xlnm.Print_Area_0_0_0_0_0_0_0_0_0_0_0_0_0_0_0_0_0_0_0" vbProcedure="false">'3'!$A$147:$Q$165</definedName>
    <definedName function="false" hidden="false" localSheetId="2" name="_xlnm.Print_Area_0_0_0_0_0_0_0_0_0_0_0_0_0_0_0_0_0_0_0_0" vbProcedure="false">'3'!$A$147:$Q$165</definedName>
    <definedName function="false" hidden="false" localSheetId="2" name="_xlnm.Print_Area_0_0_0_0_0_0_0_0_0_0_0_0_0_0_0_0_0_0_0_0_0" vbProcedure="false">'3'!$A$147:$Q$165</definedName>
    <definedName function="false" hidden="false" localSheetId="2" name="_xlnm.Print_Area_0_0_0_0_0_0_0_0_0_0_0_0_0_0_0_0_0_0_0_0_0_0" vbProcedure="false">'3'!$A$147:$Q$165</definedName>
    <definedName function="false" hidden="false" localSheetId="2" name="_xlnm.Print_Area_0_0_0_0_0_0_0_0_0_0_0_0_0_0_0_0_0_0_0_0_0_0_0" vbProcedure="false">'3'!$A$147:$Q$165</definedName>
    <definedName function="false" hidden="false" localSheetId="2" name="_xlnm.Print_Area_0_0_0_0_0_0_0_0_0_0_0_0_0_0_0_0_0_0_0_0_0_0_0_0" vbProcedure="false">'3'!$A$147:$Q$165</definedName>
    <definedName function="false" hidden="false" localSheetId="2" name="_xlnm.Print_Area_0_0_0_0_0_0_0_0_0_0_0_0_0_0_0_0_0_0_0_0_0_0_0_0_0" vbProcedure="false">'3'!$A$147:$Q$165</definedName>
    <definedName function="false" hidden="false" localSheetId="2" name="_xlnm.Print_Area_0_0_0_0_0_0_0_0_0_0_0_0_0_0_0_0_0_0_0_0_0_0_0_0_0_0" vbProcedure="false">'3'!$A$147:$Q$165</definedName>
    <definedName function="false" hidden="false" localSheetId="2" name="_xlnm.Print_Area_0_0_0_0_0_0_0_0_0_0_0_0_0_0_0_0_0_0_0_0_0_0_0_0_0_0_0" vbProcedure="false">'3'!$A$147:$Q$165</definedName>
    <definedName function="false" hidden="false" localSheetId="2" name="_xlnm.Print_Area_0_0_0_0_0_0_0_0_0_0_0_0_0_0_0_0_0_0_0_0_0_0_0_0_0_0_0_0" vbProcedure="false">'3'!$A$147:$Q$165</definedName>
    <definedName function="false" hidden="false" localSheetId="2" name="_xlnm.Print_Area_0_0_0_0_0_0_0_0_0_0_0_0_0_0_0_0_0_0_0_0_0_0_0_0_0_0_0_0_0" vbProcedure="false">'3'!$A$147:$Q$165</definedName>
    <definedName function="false" hidden="false" localSheetId="2" name="_xlnm.Print_Area_0_0_0_0_0_0_0_0_0_0_0_0_0_0_0_0_0_0_0_0_0_0_0_0_0_0_0_0_0_0" vbProcedure="false">'3'!$A$147:$Q$165</definedName>
    <definedName function="false" hidden="false" localSheetId="2" name="_xlnm.Print_Area_0_0_0_0_0_0_0_0_0_0_0_0_0_0_0_0_0_0_0_0_0_0_0_0_0_0_0_0_0_0_0" vbProcedure="false">'3'!$A$147:$Q$165</definedName>
    <definedName function="false" hidden="false" localSheetId="2" name="_xlnm.Print_Area_0_0_0_0_0_0_0_0_0_0_0_0_0_0_0_0_0_0_0_0_0_0_0_0_0_0_0_0_0_0_0_0" vbProcedure="false">'3'!$A$147:$Q$165</definedName>
    <definedName function="false" hidden="false" localSheetId="2" name="_xlnm.Print_Area_0_0_0_0_0_0_0_0_0_0_0_0_0_0_0_0_0_0_0_0_0_0_0_0_0_0_0_0_0_0_0_0_0" vbProcedure="false">'3'!$A$147:$Q$165</definedName>
    <definedName function="false" hidden="false" localSheetId="2" name="_xlnm.Print_Area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_0_0_0_0" vbProcedure="false">'3'!$A$147:$Q$165</definedName>
    <definedName function="false" hidden="false" localSheetId="2" name="__xlnm.Print_Area" vbProcedure="false">'3'!$A$147:$Q$165</definedName>
    <definedName function="false" hidden="false" localSheetId="2" name="__xlnm.Print_Area_0" vbProcedure="false">'3'!$A$147:$Q$165</definedName>
    <definedName function="false" hidden="false" localSheetId="2" name="__xlnm.Print_Area_0_0" vbProcedure="false">'3'!$A$147:$Q$165</definedName>
    <definedName function="false" hidden="false" localSheetId="2" name="__xlnm.Print_Area_0_0_0" vbProcedure="false">'3'!$A$147:$Q$165</definedName>
    <definedName function="false" hidden="false" localSheetId="2" name="__xlnm.Print_Area_0_0_0_0" vbProcedure="false">'3'!$A$147:$Q$165</definedName>
    <definedName function="false" hidden="false" localSheetId="2" name="__xlnm.Print_Area_0_0_0_0_0" vbProcedure="false">'3'!$A$147:$Q$165</definedName>
    <definedName function="false" hidden="false" localSheetId="2" name="__xlnm.Print_Area_0_0_0_0_0_0" vbProcedure="false">'3'!$A$147:$Q$165</definedName>
    <definedName function="false" hidden="false" localSheetId="2" name="__xlnm.Print_Area_0_0_0_0_0_0_0" vbProcedure="false">'3'!$A$147:$Q$165</definedName>
    <definedName function="false" hidden="false" localSheetId="2" name="__xlnm.Print_Area_0_0_0_0_0_0_0_0" vbProcedure="false">'3'!$A$147:$Q$165</definedName>
    <definedName function="false" hidden="false" localSheetId="2" name="__xlnm.Print_Area_0_0_0_0_0_0_0_0_0" vbProcedure="false">'3'!$A$147:$Q$165</definedName>
    <definedName function="false" hidden="false" localSheetId="2" name="__xlnm.Print_Area_0_0_0_0_0_0_0_0_0_0" vbProcedure="false">'3'!$A$147:$Q$165</definedName>
    <definedName function="false" hidden="false" localSheetId="2" name="__xlnm.Print_Area_0_0_0_0_0_0_0_0_0_0_0" vbProcedure="false">'3'!$A$147:$Q$165</definedName>
    <definedName function="false" hidden="false" localSheetId="2" name="__xlnm.Print_Area_0_0_0_0_0_0_0_0_0_0_0_0" vbProcedure="false">'3'!$A$147:$Q$165</definedName>
    <definedName function="false" hidden="false" localSheetId="2" name="__xlnm.Print_Area_0_0_0_0_0_0_0_0_0_0_0_0_0" vbProcedure="false">'3'!$A$147:$Q$165</definedName>
    <definedName function="false" hidden="false" localSheetId="2" name="__xlnm.Print_Area_0_0_0_0_0_0_0_0_0_0_0_0_0_0" vbProcedure="false">'3'!$A$147:$Q$165</definedName>
    <definedName function="false" hidden="false" localSheetId="2" name="__xlnm.Print_Area_0_0_0_0_0_0_0_0_0_0_0_0_0_0_0" vbProcedure="false">'3'!$A$147:$Q$165</definedName>
    <definedName function="false" hidden="false" localSheetId="2" name="__xlnm.Print_Area_0_0_0_0_0_0_0_0_0_0_0_0_0_0_0_0" vbProcedure="false">'3'!$A$147:$Q$165</definedName>
    <definedName function="false" hidden="false" localSheetId="2" name="__xlnm.Print_Area_0_0_0_0_0_0_0_0_0_0_0_0_0_0_0_0_0" vbProcedure="false">'3'!$A$147:$Q$165</definedName>
    <definedName function="false" hidden="false" localSheetId="2" name="__xlnm.Print_Area_0_0_0_0_0_0_0_0_0_0_0_0_0_0_0_0_0_0" vbProcedure="false">'3'!$A$147:$Q$165</definedName>
    <definedName function="false" hidden="false" localSheetId="2" name="__xlnm.Print_Area_0_0_0_0_0_0_0_0_0_0_0_0_0_0_0_0_0_0_0" vbProcedure="false">'3'!$A$147:$Q$165</definedName>
    <definedName function="false" hidden="false" localSheetId="2" name="__xlnm.Print_Area_0_0_0_0_0_0_0_0_0_0_0_0_0_0_0_0_0_0_0_0" vbProcedure="false">'3'!$A$147:$Q$165</definedName>
    <definedName function="false" hidden="false" localSheetId="2" name="__xlnm.Print_Area_0_0_0_0_0_0_0_0_0_0_0_0_0_0_0_0_0_0_0_0_0" vbProcedure="false">'3'!$A$147:$Q$165</definedName>
    <definedName function="false" hidden="false" localSheetId="2" name="__xlnm.Print_Area_0_0_0_0_0_0_0_0_0_0_0_0_0_0_0_0_0_0_0_0_0_0" vbProcedure="false">'3'!$A$147:$Q$165</definedName>
    <definedName function="false" hidden="false" localSheetId="2" name="__xlnm.Print_Area_0_0_0_0_0_0_0_0_0_0_0_0_0_0_0_0_0_0_0_0_0_0_0" vbProcedure="false">'3'!$A$147:$Q$165</definedName>
    <definedName function="false" hidden="false" localSheetId="2" name="__xlnm.Print_Area_0_0_0_0_0_0_0_0_0_0_0_0_0_0_0_0_0_0_0_0_0_0_0_0" vbProcedure="false">'3'!$A$147:$Q$165</definedName>
    <definedName function="false" hidden="false" localSheetId="2" name="__xlnm.Print_Area_0_0_0_0_0_0_0_0_0_0_0_0_0_0_0_0_0_0_0_0_0_0_0_0_0" vbProcedure="false">'3'!$A$147:$Q$165</definedName>
    <definedName function="false" hidden="false" localSheetId="2" name="__xlnm.Print_Area_0_0_0_0_0_0_0_0_0_0_0_0_0_0_0_0_0_0_0_0_0_0_0_0_0_0" vbProcedure="false">'3'!$A$147:$Q$165</definedName>
    <definedName function="false" hidden="false" localSheetId="2" name="__xlnm.Print_Area_0_0_0_0_0_0_0_0_0_0_0_0_0_0_0_0_0_0_0_0_0_0_0_0_0_0_0" vbProcedure="false">'3'!$A$147:$Q$165</definedName>
    <definedName function="false" hidden="false" localSheetId="2" name="__xlnm.Print_Area_0_0_0_0_0_0_0_0_0_0_0_0_0_0_0_0_0_0_0_0_0_0_0_0_0_0_0_0" vbProcedure="false">'3'!$A$147:$Q$165</definedName>
    <definedName function="false" hidden="false" localSheetId="2" name="__xlnm.Print_Area_0_0_0_0_0_0_0_0_0_0_0_0_0_0_0_0_0_0_0_0_0_0_0_0_0_0_0_0_0" vbProcedure="false">'3'!$A$147:$Q$165</definedName>
    <definedName function="false" hidden="false" localSheetId="2" name="__xlnm.Print_Area_0_0_0_0_0_0_0_0_0_0_0_0_0_0_0_0_0_0_0_0_0_0_0_0_0_0_0_0_0_0" vbProcedure="false">'3'!$A$147:$Q$165</definedName>
    <definedName function="false" hidden="false" localSheetId="2" name="__xlnm.Print_Area_0_0_0_0_0_0_0_0_0_0_0_0_0_0_0_0_0_0_0_0_0_0_0_0_0_0_0_0_0_0_0" vbProcedure="false">'3'!$A$147:$Q$165</definedName>
    <definedName function="false" hidden="false" localSheetId="2" name="__xlnm.Print_Area_0_0_0_0_0_0_0_0_0_0_0_0_0_0_0_0_0_0_0_0_0_0_0_0_0_0_0_0_0_0_0_0" vbProcedure="false">'3'!$A$147:$Q$165</definedName>
    <definedName function="false" hidden="false" localSheetId="2" name="__xlnm.Print_Area_0_0_0_0_0_0_0_0_0_0_0_0_0_0_0_0_0_0_0_0_0_0_0_0_0_0_0_0_0_0_0_0_0" vbProcedure="false">'3'!$A$147:$Q$165</definedName>
    <definedName function="false" hidden="false" localSheetId="2" name="__xlnm.Print_Area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_0_0_0" vbProcedure="false">'2'!$A$207:$R$223</definedName>
    <definedName function="false" hidden="false" localSheetId="3" name="Print_Area_0" vbProcedure="false">'3'!$A$168:$H$183</definedName>
    <definedName function="false" hidden="false" localSheetId="3" name="Print_Area_0_0" vbProcedure="false">'3'!$A$168:$H$183</definedName>
    <definedName function="false" hidden="false" localSheetId="3" name="Print_Area_0_0_0" vbProcedure="false">'3'!$A$168:$H$183</definedName>
    <definedName function="false" hidden="false" localSheetId="3" name="Print_Area_0_0_0_0" vbProcedure="false">'3'!$A$168:$H$183</definedName>
    <definedName function="false" hidden="false" localSheetId="3" name="Print_Area_0_0_0_0_0" vbProcedure="false">'3'!$A$168:$H$183</definedName>
    <definedName function="false" hidden="false" localSheetId="3" name="Print_Area_0_0_0_0_0_0" vbProcedure="false">'3'!$A$168:$H$183</definedName>
    <definedName function="false" hidden="false" localSheetId="3" name="Print_Area_0_0_0_0_0_0_0" vbProcedure="false">'3'!$A$168:$H$183</definedName>
    <definedName function="false" hidden="false" localSheetId="3" name="Print_Area_0_0_0_0_0_0_0_0" vbProcedure="false">'3'!$A$168:$H$183</definedName>
    <definedName function="false" hidden="false" localSheetId="3" name="Print_Area_0_0_0_0_0_0_0_0_0" vbProcedure="false">'3'!$A$168:$H$183</definedName>
    <definedName function="false" hidden="false" localSheetId="3" name="Print_Area_0_0_0_0_0_0_0_0_0_0" vbProcedure="false">'3'!$A$168:$H$183</definedName>
    <definedName function="false" hidden="false" localSheetId="3" name="Print_Area_0_0_0_0_0_0_0_0_0_0_0" vbProcedure="false">'3'!$A$168:$H$183</definedName>
    <definedName function="false" hidden="false" localSheetId="3" name="Print_Area_0_0_0_0_0_0_0_0_0_0_0_0" vbProcedure="false">'3'!$A$168:$H$183</definedName>
    <definedName function="false" hidden="false" localSheetId="3" name="_xlnm.Print_Area" vbProcedure="false">'4'!$A$164:$H$544</definedName>
    <definedName function="false" hidden="false" localSheetId="3" name="_xlnm.Print_Area_0" vbProcedure="false">'4'!$A$164:$H$543</definedName>
    <definedName function="false" hidden="false" localSheetId="3" name="_xlnm.Print_Area_0_0" vbProcedure="false">'4'!$A$164:$H$544</definedName>
    <definedName function="false" hidden="false" localSheetId="3" name="_xlnm.Print_Area_0_0_0" vbProcedure="false">'4'!$A$164:$H$543</definedName>
    <definedName function="false" hidden="false" localSheetId="3" name="_xlnm.Print_Area_0_0_0_0" vbProcedure="false">'4'!$A$164:$H$544</definedName>
    <definedName function="false" hidden="false" localSheetId="3" name="_xlnm.Print_Area_0_0_0_0_0" vbProcedure="false">'4'!$A$164:$H$543</definedName>
    <definedName function="false" hidden="false" localSheetId="3" name="_xlnm.Print_Area_0_0_0_0_0_0" vbProcedure="false">'4'!$A$164:$H$544</definedName>
    <definedName function="false" hidden="false" localSheetId="3" name="_xlnm.Print_Area_0_0_0_0_0_0_0" vbProcedure="false">'4'!$A$164:$H$543</definedName>
    <definedName function="false" hidden="false" localSheetId="3" name="_xlnm.Print_Area_0_0_0_0_0_0_0_0" vbProcedure="false">'4'!$A$164:$H$544</definedName>
    <definedName function="false" hidden="false" localSheetId="3" name="_xlnm.Print_Area_0_0_0_0_0_0_0_0_0" vbProcedure="false">'4'!$A$164:$H$543</definedName>
    <definedName function="false" hidden="false" localSheetId="3" name="_xlnm.Print_Area_0_0_0_0_0_0_0_0_0_0" vbProcedure="false">'4'!$A$164:$H$544</definedName>
    <definedName function="false" hidden="false" localSheetId="3" name="_xlnm.Print_Area_0_0_0_0_0_0_0_0_0_0_0" vbProcedure="false">'4'!$A$164:$H$543</definedName>
    <definedName function="false" hidden="false" localSheetId="3" name="_xlnm.Print_Area_0_0_0_0_0_0_0_0_0_0_0_0" vbProcedure="false">'4'!$A$164:$H$544</definedName>
    <definedName function="false" hidden="false" localSheetId="3" name="_xlnm.Print_Area_0_0_0_0_0_0_0_0_0_0_0_0_0" vbProcedure="false">'4'!$A$164:$H$543</definedName>
    <definedName function="false" hidden="false" localSheetId="3" name="_xlnm.Print_Area_0_0_0_0_0_0_0_0_0_0_0_0_0_0" vbProcedure="false">'4'!$A$167:$H$543</definedName>
    <definedName function="false" hidden="false" localSheetId="3" name="_xlnm.Print_Area_0_0_0_0_0_0_0_0_0_0_0_0_0_0_0" vbProcedure="false">'4'!$A$164:$H$543</definedName>
    <definedName function="false" hidden="false" localSheetId="3" name="_xlnm.Print_Area_0_0_0_0_0_0_0_0_0_0_0_0_0_0_0_0" vbProcedure="false">'4'!$A$167:$H$543</definedName>
    <definedName function="false" hidden="false" localSheetId="3" name="_xlnm.Print_Area_0_0_0_0_0_0_0_0_0_0_0_0_0_0_0_0_0" vbProcedure="false">'4'!$A$167:$H$543</definedName>
    <definedName function="false" hidden="false" localSheetId="3" name="_xlnm.Print_Area_0_0_0_0_0_0_0_0_0_0_0_0_0_0_0_0_0_0" vbProcedure="false">'4'!$A$167:$H$543</definedName>
    <definedName function="false" hidden="false" localSheetId="3" name="_xlnm.Print_Area_0_0_0_0_0_0_0_0_0_0_0_0_0_0_0_0_0_0_0" vbProcedure="false">'4'!$A$167:$H$543</definedName>
    <definedName function="false" hidden="false" localSheetId="3" name="_xlnm.Print_Area_0_0_0_0_0_0_0_0_0_0_0_0_0_0_0_0_0_0_0_0" vbProcedure="false">'4'!$A$167:$H$543</definedName>
    <definedName function="false" hidden="false" localSheetId="3" name="_xlnm.Print_Area_0_0_0_0_0_0_0_0_0_0_0_0_0_0_0_0_0_0_0_0_0" vbProcedure="false">'4'!$A$167:$H$543</definedName>
    <definedName function="false" hidden="false" localSheetId="3" name="_xlnm.Print_Area_0_0_0_0_0_0_0_0_0_0_0_0_0_0_0_0_0_0_0_0_0_0" vbProcedure="false">'4'!$A$167:$H$543</definedName>
    <definedName function="false" hidden="false" localSheetId="3" name="_xlnm.Print_Area_0_0_0_0_0_0_0_0_0_0_0_0_0_0_0_0_0_0_0_0_0_0_0" vbProcedure="false">'4'!$A$167:$H$543</definedName>
    <definedName function="false" hidden="false" localSheetId="3" name="_xlnm.Print_Area_0_0_0_0_0_0_0_0_0_0_0_0_0_0_0_0_0_0_0_0_0_0_0_0" vbProcedure="false">'4'!$A$167:$H$543</definedName>
    <definedName function="false" hidden="false" localSheetId="3" name="_xlnm.Print_Area_0_0_0_0_0_0_0_0_0_0_0_0_0_0_0_0_0_0_0_0_0_0_0_0_0" vbProcedure="false">'4'!$A$167:$H$543</definedName>
    <definedName function="false" hidden="false" localSheetId="3" name="_xlnm.Print_Area_0_0_0_0_0_0_0_0_0_0_0_0_0_0_0_0_0_0_0_0_0_0_0_0_0_0" vbProcedure="false">'4'!$A$167:$H$543</definedName>
    <definedName function="false" hidden="false" localSheetId="3" name="_xlnm.Print_Area_0_0_0_0_0_0_0_0_0_0_0_0_0_0_0_0_0_0_0_0_0_0_0_0_0_0_0" vbProcedure="false">'4'!$A$167:$H$543</definedName>
    <definedName function="false" hidden="false" localSheetId="3" name="_xlnm.Print_Area_0_0_0_0_0_0_0_0_0_0_0_0_0_0_0_0_0_0_0_0_0_0_0_0_0_0_0_0" vbProcedure="false">'4'!$A$167:$H$543</definedName>
    <definedName function="false" hidden="false" localSheetId="3" name="_xlnm.Print_Area_0_0_0_0_0_0_0_0_0_0_0_0_0_0_0_0_0_0_0_0_0_0_0_0_0_0_0_0_0" vbProcedure="false">'4'!$A$167:$H$543</definedName>
    <definedName function="false" hidden="false" localSheetId="3" name="_xlnm.Print_Area_0_0_0_0_0_0_0_0_0_0_0_0_0_0_0_0_0_0_0_0_0_0_0_0_0_0_0_0_0_0" vbProcedure="false">'4'!$A$167:$H$543</definedName>
    <definedName function="false" hidden="false" localSheetId="3" name="_xlnm.Print_Area_0_0_0_0_0_0_0_0_0_0_0_0_0_0_0_0_0_0_0_0_0_0_0_0_0_0_0_0_0_0_0" vbProcedure="false">'4'!$A$167:$H$543</definedName>
    <definedName function="false" hidden="false" localSheetId="3" name="_xlnm.Print_Area_0_0_0_0_0_0_0_0_0_0_0_0_0_0_0_0_0_0_0_0_0_0_0_0_0_0_0_0_0_0_0_0" vbProcedure="false">'4'!$A$167:$H$543</definedName>
    <definedName function="false" hidden="false" localSheetId="3" name="_xlnm.Print_Area_0_0_0_0_0_0_0_0_0_0_0_0_0_0_0_0_0_0_0_0_0_0_0_0_0_0_0_0_0_0_0_0_0" vbProcedure="false">'4'!$A$167:$H$543</definedName>
    <definedName function="false" hidden="false" localSheetId="3" name="_xlnm.Print_Area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_0_0_0_0" vbProcedure="false">'4'!$A$167:$H$543</definedName>
    <definedName function="false" hidden="false" localSheetId="3" name="__xlnm.Print_Area" vbProcedure="false">'4'!$A$167:$H$178</definedName>
    <definedName function="false" hidden="false" localSheetId="3" name="__xlnm.Print_Area_0" vbProcedure="false">'4'!$A$167:$H$178</definedName>
    <definedName function="false" hidden="false" localSheetId="3" name="__xlnm.Print_Area_0_0" vbProcedure="false">'4'!$A$167:$H$178</definedName>
    <definedName function="false" hidden="false" localSheetId="3" name="__xlnm.Print_Area_0_0_0" vbProcedure="false">'4'!$A$167:$H$178</definedName>
    <definedName function="false" hidden="false" localSheetId="3" name="__xlnm.Print_Area_0_0_0_0" vbProcedure="false">'4'!$A$167:$H$178</definedName>
    <definedName function="false" hidden="false" localSheetId="3" name="__xlnm.Print_Area_0_0_0_0_0" vbProcedure="false">'4'!$A$167:$H$178</definedName>
    <definedName function="false" hidden="false" localSheetId="3" name="__xlnm.Print_Area_0_0_0_0_0_0" vbProcedure="false">'4'!$A$167:$H$178</definedName>
    <definedName function="false" hidden="false" localSheetId="3" name="__xlnm.Print_Area_0_0_0_0_0_0_0" vbProcedure="false">'4'!$A$167:$H$178</definedName>
    <definedName function="false" hidden="false" localSheetId="3" name="__xlnm.Print_Area_0_0_0_0_0_0_0_0" vbProcedure="false">'4'!$A$167:$H$178</definedName>
    <definedName function="false" hidden="false" localSheetId="3" name="__xlnm.Print_Area_0_0_0_0_0_0_0_0_0" vbProcedure="false">'4'!$A$167:$H$178</definedName>
    <definedName function="false" hidden="false" localSheetId="3" name="__xlnm.Print_Area_0_0_0_0_0_0_0_0_0_0" vbProcedure="false">'4'!$A$167:$H$178</definedName>
    <definedName function="false" hidden="false" localSheetId="3" name="__xlnm.Print_Area_0_0_0_0_0_0_0_0_0_0_0" vbProcedure="false">'4'!$A$167:$H$178</definedName>
    <definedName function="false" hidden="false" localSheetId="3" name="__xlnm.Print_Area_0_0_0_0_0_0_0_0_0_0_0_0" vbProcedure="false">'4'!$A$167:$H$178</definedName>
    <definedName function="false" hidden="false" localSheetId="3" name="__xlnm.Print_Area_0_0_0_0_0_0_0_0_0_0_0_0_0" vbProcedure="false">'4'!$A$167:$H$178</definedName>
    <definedName function="false" hidden="false" localSheetId="3" name="__xlnm.Print_Area_0_0_0_0_0_0_0_0_0_0_0_0_0_0" vbProcedure="false">'4'!$A$167:$H$178</definedName>
    <definedName function="false" hidden="false" localSheetId="3" name="__xlnm.Print_Area_0_0_0_0_0_0_0_0_0_0_0_0_0_0_0" vbProcedure="false">'4'!$A$167:$H$178</definedName>
    <definedName function="false" hidden="false" localSheetId="3" name="__xlnm.Print_Area_0_0_0_0_0_0_0_0_0_0_0_0_0_0_0_0" vbProcedure="false">'4'!$A$167:$H$178</definedName>
    <definedName function="false" hidden="false" localSheetId="3" name="__xlnm.Print_Area_0_0_0_0_0_0_0_0_0_0_0_0_0_0_0_0_0" vbProcedure="false">'4'!$A$167:$H$178</definedName>
    <definedName function="false" hidden="false" localSheetId="3" name="__xlnm.Print_Area_0_0_0_0_0_0_0_0_0_0_0_0_0_0_0_0_0_0" vbProcedure="false">'4'!$A$167:$H$178</definedName>
    <definedName function="false" hidden="false" localSheetId="3" name="__xlnm.Print_Area_0_0_0_0_0_0_0_0_0_0_0_0_0_0_0_0_0_0_0" vbProcedure="false">'4'!$A$167:$H$178</definedName>
    <definedName function="false" hidden="false" localSheetId="3" name="__xlnm.Print_Area_0_0_0_0_0_0_0_0_0_0_0_0_0_0_0_0_0_0_0_0" vbProcedure="false">'4'!$A$167:$H$178</definedName>
    <definedName function="false" hidden="false" localSheetId="3" name="__xlnm.Print_Area_0_0_0_0_0_0_0_0_0_0_0_0_0_0_0_0_0_0_0_0_0" vbProcedure="false">'4'!$A$167:$H$178</definedName>
    <definedName function="false" hidden="false" localSheetId="3" name="__xlnm.Print_Area_0_0_0_0_0_0_0_0_0_0_0_0_0_0_0_0_0_0_0_0_0_0" vbProcedure="false">'4'!$A$167:$H$178</definedName>
    <definedName function="false" hidden="false" localSheetId="3" name="__xlnm.Print_Area_0_0_0_0_0_0_0_0_0_0_0_0_0_0_0_0_0_0_0_0_0_0_0" vbProcedure="false">'4'!$A$167:$H$178</definedName>
    <definedName function="false" hidden="false" localSheetId="3" name="__xlnm.Print_Area_0_0_0_0_0_0_0_0_0_0_0_0_0_0_0_0_0_0_0_0_0_0_0_0" vbProcedure="false">'4'!$A$167:$H$178</definedName>
    <definedName function="false" hidden="false" localSheetId="3" name="__xlnm.Print_Area_0_0_0_0_0_0_0_0_0_0_0_0_0_0_0_0_0_0_0_0_0_0_0_0_0" vbProcedure="false">'4'!$A$167:$H$178</definedName>
    <definedName function="false" hidden="false" localSheetId="3" name="__xlnm.Print_Area_0_0_0_0_0_0_0_0_0_0_0_0_0_0_0_0_0_0_0_0_0_0_0_0_0_0" vbProcedure="false">'4'!$A$167:$H$178</definedName>
    <definedName function="false" hidden="false" localSheetId="3" name="__xlnm.Print_Area_0_0_0_0_0_0_0_0_0_0_0_0_0_0_0_0_0_0_0_0_0_0_0_0_0_0_0" vbProcedure="false">'4'!$A$167:$H$178</definedName>
    <definedName function="false" hidden="false" localSheetId="3" name="__xlnm.Print_Area_0_0_0_0_0_0_0_0_0_0_0_0_0_0_0_0_0_0_0_0_0_0_0_0_0_0_0_0" vbProcedure="false">'4'!$A$167:$H$178</definedName>
    <definedName function="false" hidden="false" localSheetId="3" name="__xlnm.Print_Area_0_0_0_0_0_0_0_0_0_0_0_0_0_0_0_0_0_0_0_0_0_0_0_0_0_0_0_0_0" vbProcedure="false">'4'!$A$167:$H$178</definedName>
    <definedName function="false" hidden="false" localSheetId="3" name="__xlnm.Print_Area_0_0_0_0_0_0_0_0_0_0_0_0_0_0_0_0_0_0_0_0_0_0_0_0_0_0_0_0_0_0" vbProcedure="false">'4'!$A$167:$H$178</definedName>
    <definedName function="false" hidden="false" localSheetId="3" name="__xlnm.Print_Area_0_0_0_0_0_0_0_0_0_0_0_0_0_0_0_0_0_0_0_0_0_0_0_0_0_0_0_0_0_0_0" vbProcedure="false">'4'!$A$167:$H$178</definedName>
    <definedName function="false" hidden="false" localSheetId="3" name="__xlnm.Print_Area_0_0_0_0_0_0_0_0_0_0_0_0_0_0_0_0_0_0_0_0_0_0_0_0_0_0_0_0_0_0_0_0" vbProcedure="false">'4'!$A$167:$H$178</definedName>
    <definedName function="false" hidden="false" localSheetId="3" name="__xlnm.Print_Area_0_0_0_0_0_0_0_0_0_0_0_0_0_0_0_0_0_0_0_0_0_0_0_0_0_0_0_0_0_0_0_0_0" vbProcedure="false">'4'!$A$167:$H$178</definedName>
    <definedName function="false" hidden="false" localSheetId="3" name="__xlnm.Print_Area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_0_0_0" vbProcedure="false">'3'!$A$168:$H$183</definedName>
    <definedName function="false" hidden="false" localSheetId="4" name="Print_Area_0" vbProcedure="false">'4'!$A$181:$H$195</definedName>
    <definedName function="false" hidden="false" localSheetId="4" name="Print_Area_0_0" vbProcedure="false">'4'!$A$181:$H$195</definedName>
    <definedName function="false" hidden="false" localSheetId="4" name="Print_Area_0_0_0" vbProcedure="false">'4'!$A$181:$H$195</definedName>
    <definedName function="false" hidden="false" localSheetId="4" name="Print_Area_0_0_0_0" vbProcedure="false">'4'!$A$181:$H$195</definedName>
    <definedName function="false" hidden="false" localSheetId="4" name="Print_Area_0_0_0_0_0" vbProcedure="false">'4'!$A$181:$H$195</definedName>
    <definedName function="false" hidden="false" localSheetId="4" name="Print_Area_0_0_0_0_0_0" vbProcedure="false">'4'!$A$181:$H$195</definedName>
    <definedName function="false" hidden="false" localSheetId="4" name="Print_Area_0_0_0_0_0_0_0" vbProcedure="false">'4'!$A$181:$H$195</definedName>
    <definedName function="false" hidden="false" localSheetId="4" name="Print_Area_0_0_0_0_0_0_0_0" vbProcedure="false">'4'!$A$181:$H$195</definedName>
    <definedName function="false" hidden="false" localSheetId="4" name="Print_Area_0_0_0_0_0_0_0_0_0" vbProcedure="false">'4'!$A$181:$H$195</definedName>
    <definedName function="false" hidden="false" localSheetId="4" name="Print_Area_0_0_0_0_0_0_0_0_0_0" vbProcedure="false">'4'!$A$181:$H$195</definedName>
    <definedName function="false" hidden="false" localSheetId="4" name="Print_Area_0_0_0_0_0_0_0_0_0_0_0" vbProcedure="false">'4'!$A$181:$H$195</definedName>
    <definedName function="false" hidden="false" localSheetId="4" name="Print_Area_0_0_0_0_0_0_0_0_0_0_0_0" vbProcedure="false">'4'!$A$181:$H$195</definedName>
    <definedName function="false" hidden="false" localSheetId="4" name="_xlnm.Print_Area" vbProcedure="false">'5'!$A$182:$J$518</definedName>
    <definedName function="false" hidden="false" localSheetId="4" name="_xlnm.Print_Area_0" vbProcedure="false">'5'!$A$1:$J$518</definedName>
    <definedName function="false" hidden="false" localSheetId="4" name="_xlnm.Print_Area_0_0" vbProcedure="false">'5'!$A$182:$J$518</definedName>
    <definedName function="false" hidden="false" localSheetId="4" name="_xlnm.Print_Area_0_0_0" vbProcedure="false">'5'!$A$1:$J$518</definedName>
    <definedName function="false" hidden="false" localSheetId="4" name="_xlnm.Print_Area_0_0_0_0" vbProcedure="false">'5'!$A$182:$J$518</definedName>
    <definedName function="false" hidden="false" localSheetId="4" name="_xlnm.Print_Area_0_0_0_0_0" vbProcedure="false">'5'!$A$1:$J$518</definedName>
    <definedName function="false" hidden="false" localSheetId="4" name="_xlnm.Print_Area_0_0_0_0_0_0" vbProcedure="false">'5'!$A$182:$J$518</definedName>
    <definedName function="false" hidden="false" localSheetId="4" name="_xlnm.Print_Area_0_0_0_0_0_0_0" vbProcedure="false">'5'!$A$1:$J$518</definedName>
    <definedName function="false" hidden="false" localSheetId="4" name="_xlnm.Print_Area_0_0_0_0_0_0_0_0" vbProcedure="false">'5'!$A$182:$J$518</definedName>
    <definedName function="false" hidden="false" localSheetId="4" name="_xlnm.Print_Area_0_0_0_0_0_0_0_0_0" vbProcedure="false">'5'!$A$1:$J$518</definedName>
    <definedName function="false" hidden="false" localSheetId="4" name="_xlnm.Print_Area_0_0_0_0_0_0_0_0_0_0" vbProcedure="false">'5'!$A$182:$J$518</definedName>
    <definedName function="false" hidden="false" localSheetId="4" name="_xlnm.Print_Area_0_0_0_0_0_0_0_0_0_0_0" vbProcedure="false">'5'!$A$1:$J$518</definedName>
    <definedName function="false" hidden="false" localSheetId="4" name="_xlnm.Print_Area_0_0_0_0_0_0_0_0_0_0_0_0" vbProcedure="false">'5'!$A$182:$J$518</definedName>
    <definedName function="false" hidden="false" localSheetId="4" name="_xlnm.Print_Area_0_0_0_0_0_0_0_0_0_0_0_0_0" vbProcedure="false">'5'!$A$1:$J$518</definedName>
    <definedName function="false" hidden="false" localSheetId="4" name="_xlnm.Print_Area_0_0_0_0_0_0_0_0_0_0_0_0_0_0" vbProcedure="false">'5'!$A$186:$J$518</definedName>
    <definedName function="false" hidden="false" localSheetId="4" name="_xlnm.Print_Area_0_0_0_0_0_0_0_0_0_0_0_0_0_0_0" vbProcedure="false">'5'!$A$1:$J$518</definedName>
    <definedName function="false" hidden="false" localSheetId="4" name="_xlnm.Print_Area_0_0_0_0_0_0_0_0_0_0_0_0_0_0_0_0" vbProcedure="false">'5'!$A$186:$J$518</definedName>
    <definedName function="false" hidden="false" localSheetId="4" name="_xlnm.Print_Area_0_0_0_0_0_0_0_0_0_0_0_0_0_0_0_0_0" vbProcedure="false">'5'!$A$1:$J$518</definedName>
    <definedName function="false" hidden="false" localSheetId="4" name="_xlnm.Print_Area_0_0_0_0_0_0_0_0_0_0_0_0_0_0_0_0_0_0" vbProcedure="false">'5'!$A$186:$J$518</definedName>
    <definedName function="false" hidden="false" localSheetId="4" name="_xlnm.Print_Area_0_0_0_0_0_0_0_0_0_0_0_0_0_0_0_0_0_0_0" vbProcedure="false">'5'!$A$1:$J$518</definedName>
    <definedName function="false" hidden="false" localSheetId="4" name="_xlnm.Print_Area_0_0_0_0_0_0_0_0_0_0_0_0_0_0_0_0_0_0_0_0" vbProcedure="false">'5'!$A$186:$J$518</definedName>
    <definedName function="false" hidden="false" localSheetId="4" name="_xlnm.Print_Area_0_0_0_0_0_0_0_0_0_0_0_0_0_0_0_0_0_0_0_0_0" vbProcedure="false">'5'!$A$1:$J$518</definedName>
    <definedName function="false" hidden="false" localSheetId="4" name="_xlnm.Print_Area_0_0_0_0_0_0_0_0_0_0_0_0_0_0_0_0_0_0_0_0_0_0" vbProcedure="false">'5'!$A$186:$J$242</definedName>
    <definedName function="false" hidden="false" localSheetId="4" name="_xlnm.Print_Area_0_0_0_0_0_0_0_0_0_0_0_0_0_0_0_0_0_0_0_0_0_0_0" vbProcedure="false">'5'!$A$186:$J$242</definedName>
    <definedName function="false" hidden="false" localSheetId="4" name="_xlnm.Print_Area_0_0_0_0_0_0_0_0_0_0_0_0_0_0_0_0_0_0_0_0_0_0_0_0" vbProcedure="false">'5'!$A$186:$J$242</definedName>
    <definedName function="false" hidden="false" localSheetId="4" name="_xlnm.Print_Area_0_0_0_0_0_0_0_0_0_0_0_0_0_0_0_0_0_0_0_0_0_0_0_0_0" vbProcedure="false">'5'!$A$186:$J$242</definedName>
    <definedName function="false" hidden="false" localSheetId="4" name="_xlnm.Print_Area_0_0_0_0_0_0_0_0_0_0_0_0_0_0_0_0_0_0_0_0_0_0_0_0_0_0" vbProcedure="false">'5'!$A$186:$J$242</definedName>
    <definedName function="false" hidden="false" localSheetId="4" name="_xlnm.Print_Area_0_0_0_0_0_0_0_0_0_0_0_0_0_0_0_0_0_0_0_0_0_0_0_0_0_0_0" vbProcedure="false">'5'!$A$186:$J$242</definedName>
    <definedName function="false" hidden="false" localSheetId="4" name="_xlnm.Print_Area_0_0_0_0_0_0_0_0_0_0_0_0_0_0_0_0_0_0_0_0_0_0_0_0_0_0_0_0" vbProcedure="false">'5'!$A$186:$J$242</definedName>
    <definedName function="false" hidden="false" localSheetId="4" name="_xlnm.Print_Area_0_0_0_0_0_0_0_0_0_0_0_0_0_0_0_0_0_0_0_0_0_0_0_0_0_0_0_0_0" vbProcedure="false">'5'!$A$186:$J$242</definedName>
    <definedName function="false" hidden="false" localSheetId="4" name="_xlnm.Print_Area_0_0_0_0_0_0_0_0_0_0_0_0_0_0_0_0_0_0_0_0_0_0_0_0_0_0_0_0_0_0" vbProcedure="false">'5'!$A$186:$J$242</definedName>
    <definedName function="false" hidden="false" localSheetId="4" name="_xlnm.Print_Area_0_0_0_0_0_0_0_0_0_0_0_0_0_0_0_0_0_0_0_0_0_0_0_0_0_0_0_0_0_0_0" vbProcedure="false">'5'!$A$186:$J$242</definedName>
    <definedName function="false" hidden="false" localSheetId="4" name="_xlnm.Print_Area_0_0_0_0_0_0_0_0_0_0_0_0_0_0_0_0_0_0_0_0_0_0_0_0_0_0_0_0_0_0_0_0" vbProcedure="false">'5'!$A$186:$J$242</definedName>
    <definedName function="false" hidden="false" localSheetId="4" name="_xlnm.Print_Area_0_0_0_0_0_0_0_0_0_0_0_0_0_0_0_0_0_0_0_0_0_0_0_0_0_0_0_0_0_0_0_0_0" vbProcedure="false">'5'!$A$186:$J$242</definedName>
    <definedName function="false" hidden="false" localSheetId="4" name="_xlnm.Print_Area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_0_0_0_0" vbProcedure="false">'5'!$A$186:$J$242</definedName>
    <definedName function="false" hidden="false" localSheetId="4" name="__xlnm.Print_Area" vbProcedure="false">'5'!$A$186:$J$199</definedName>
    <definedName function="false" hidden="false" localSheetId="4" name="__xlnm.Print_Area_0" vbProcedure="false">'5'!$A$186:$J$199</definedName>
    <definedName function="false" hidden="false" localSheetId="4" name="__xlnm.Print_Area_0_0" vbProcedure="false">'5'!$A$186:$J$199</definedName>
    <definedName function="false" hidden="false" localSheetId="4" name="__xlnm.Print_Area_0_0_0" vbProcedure="false">'5'!$A$186:$J$199</definedName>
    <definedName function="false" hidden="false" localSheetId="4" name="__xlnm.Print_Area_0_0_0_0" vbProcedure="false">'5'!$A$186:$J$199</definedName>
    <definedName function="false" hidden="false" localSheetId="4" name="__xlnm.Print_Area_0_0_0_0_0" vbProcedure="false">'5'!$A$186:$J$199</definedName>
    <definedName function="false" hidden="false" localSheetId="4" name="__xlnm.Print_Area_0_0_0_0_0_0" vbProcedure="false">'5'!$A$186:$J$199</definedName>
    <definedName function="false" hidden="false" localSheetId="4" name="__xlnm.Print_Area_0_0_0_0_0_0_0" vbProcedure="false">'5'!$A$186:$J$199</definedName>
    <definedName function="false" hidden="false" localSheetId="4" name="__xlnm.Print_Area_0_0_0_0_0_0_0_0" vbProcedure="false">'5'!$A$186:$J$199</definedName>
    <definedName function="false" hidden="false" localSheetId="4" name="__xlnm.Print_Area_0_0_0_0_0_0_0_0_0" vbProcedure="false">'5'!$A$186:$J$199</definedName>
    <definedName function="false" hidden="false" localSheetId="4" name="__xlnm.Print_Area_0_0_0_0_0_0_0_0_0_0" vbProcedure="false">'5'!$A$186:$J$199</definedName>
    <definedName function="false" hidden="false" localSheetId="4" name="__xlnm.Print_Area_0_0_0_0_0_0_0_0_0_0_0" vbProcedure="false">'5'!$A$186:$J$199</definedName>
    <definedName function="false" hidden="false" localSheetId="4" name="__xlnm.Print_Area_0_0_0_0_0_0_0_0_0_0_0_0" vbProcedure="false">'5'!$A$186:$J$199</definedName>
    <definedName function="false" hidden="false" localSheetId="4" name="__xlnm.Print_Area_0_0_0_0_0_0_0_0_0_0_0_0_0" vbProcedure="false">'5'!$A$186:$J$199</definedName>
    <definedName function="false" hidden="false" localSheetId="4" name="__xlnm.Print_Area_0_0_0_0_0_0_0_0_0_0_0_0_0_0" vbProcedure="false">'5'!$A$186:$J$199</definedName>
    <definedName function="false" hidden="false" localSheetId="4" name="__xlnm.Print_Area_0_0_0_0_0_0_0_0_0_0_0_0_0_0_0" vbProcedure="false">'5'!$A$186:$J$199</definedName>
    <definedName function="false" hidden="false" localSheetId="4" name="__xlnm.Print_Area_0_0_0_0_0_0_0_0_0_0_0_0_0_0_0_0" vbProcedure="false">'5'!$A$186:$J$199</definedName>
    <definedName function="false" hidden="false" localSheetId="4" name="__xlnm.Print_Area_0_0_0_0_0_0_0_0_0_0_0_0_0_0_0_0_0" vbProcedure="false">'5'!$A$186:$J$199</definedName>
    <definedName function="false" hidden="false" localSheetId="4" name="__xlnm.Print_Area_0_0_0_0_0_0_0_0_0_0_0_0_0_0_0_0_0_0" vbProcedure="false">'5'!$A$186:$J$199</definedName>
    <definedName function="false" hidden="false" localSheetId="4" name="__xlnm.Print_Area_0_0_0_0_0_0_0_0_0_0_0_0_0_0_0_0_0_0_0" vbProcedure="false">'5'!$A$186:$J$199</definedName>
    <definedName function="false" hidden="false" localSheetId="4" name="__xlnm.Print_Area_0_0_0_0_0_0_0_0_0_0_0_0_0_0_0_0_0_0_0_0" vbProcedure="false">'5'!$A$186:$J$199</definedName>
    <definedName function="false" hidden="false" localSheetId="4" name="__xlnm.Print_Area_0_0_0_0_0_0_0_0_0_0_0_0_0_0_0_0_0_0_0_0_0" vbProcedure="false">'5'!$A$186:$J$199</definedName>
    <definedName function="false" hidden="false" localSheetId="4" name="__xlnm.Print_Area_0_0_0_0_0_0_0_0_0_0_0_0_0_0_0_0_0_0_0_0_0_0" vbProcedure="false">'5'!$A$186:$J$199</definedName>
    <definedName function="false" hidden="false" localSheetId="4" name="__xlnm.Print_Area_0_0_0_0_0_0_0_0_0_0_0_0_0_0_0_0_0_0_0_0_0_0_0" vbProcedure="false">'5'!$A$186:$J$199</definedName>
    <definedName function="false" hidden="false" localSheetId="4" name="__xlnm.Print_Area_0_0_0_0_0_0_0_0_0_0_0_0_0_0_0_0_0_0_0_0_0_0_0_0" vbProcedure="false">'5'!$A$186:$J$199</definedName>
    <definedName function="false" hidden="false" localSheetId="4" name="__xlnm.Print_Area_0_0_0_0_0_0_0_0_0_0_0_0_0_0_0_0_0_0_0_0_0_0_0_0_0" vbProcedure="false">'5'!$A$186:$J$199</definedName>
    <definedName function="false" hidden="false" localSheetId="4" name="__xlnm.Print_Area_0_0_0_0_0_0_0_0_0_0_0_0_0_0_0_0_0_0_0_0_0_0_0_0_0_0" vbProcedure="false">'5'!$A$186:$J$199</definedName>
    <definedName function="false" hidden="false" localSheetId="4" name="__xlnm.Print_Area_0_0_0_0_0_0_0_0_0_0_0_0_0_0_0_0_0_0_0_0_0_0_0_0_0_0_0" vbProcedure="false">'5'!$A$186:$J$199</definedName>
    <definedName function="false" hidden="false" localSheetId="4" name="__xlnm.Print_Area_0_0_0_0_0_0_0_0_0_0_0_0_0_0_0_0_0_0_0_0_0_0_0_0_0_0_0_0" vbProcedure="false">'5'!$A$186:$J$199</definedName>
    <definedName function="false" hidden="false" localSheetId="4" name="__xlnm.Print_Area_0_0_0_0_0_0_0_0_0_0_0_0_0_0_0_0_0_0_0_0_0_0_0_0_0_0_0_0_0" vbProcedure="false">'5'!$A$186:$J$199</definedName>
    <definedName function="false" hidden="false" localSheetId="4" name="__xlnm.Print_Area_0_0_0_0_0_0_0_0_0_0_0_0_0_0_0_0_0_0_0_0_0_0_0_0_0_0_0_0_0_0" vbProcedure="false">'5'!$A$186:$J$199</definedName>
    <definedName function="false" hidden="false" localSheetId="4" name="__xlnm.Print_Area_0_0_0_0_0_0_0_0_0_0_0_0_0_0_0_0_0_0_0_0_0_0_0_0_0_0_0_0_0_0_0" vbProcedure="false">'5'!$A$186:$J$199</definedName>
    <definedName function="false" hidden="false" localSheetId="4" name="__xlnm.Print_Area_0_0_0_0_0_0_0_0_0_0_0_0_0_0_0_0_0_0_0_0_0_0_0_0_0_0_0_0_0_0_0_0" vbProcedure="false">'5'!$A$186:$J$199</definedName>
    <definedName function="false" hidden="false" localSheetId="4" name="__xlnm.Print_Area_0_0_0_0_0_0_0_0_0_0_0_0_0_0_0_0_0_0_0_0_0_0_0_0_0_0_0_0_0_0_0_0_0" vbProcedure="false">'5'!$A$186:$J$199</definedName>
    <definedName function="false" hidden="false" localSheetId="4" name="__xlnm.Print_Area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_0_0" vbProcedure="false">'4'!$A$181:$H$195</definedName>
    <definedName function="false" hidden="false" localSheetId="5" name="Print_Area_0" vbProcedure="false">'5'!$A$204:$G$241</definedName>
    <definedName function="false" hidden="false" localSheetId="5" name="Print_Area_0_0" vbProcedure="false">'5'!$A$204:$G$241</definedName>
    <definedName function="false" hidden="false" localSheetId="5" name="Print_Area_0_0_0" vbProcedure="false">'5'!$A$204:$G$241</definedName>
    <definedName function="false" hidden="false" localSheetId="5" name="Print_Area_0_0_0_0" vbProcedure="false">'5'!$A$204:$G$241</definedName>
    <definedName function="false" hidden="false" localSheetId="5" name="Print_Area_0_0_0_0_0" vbProcedure="false">'5'!$A$204:$G$241</definedName>
    <definedName function="false" hidden="false" localSheetId="5" name="Print_Area_0_0_0_0_0_0" vbProcedure="false">'5'!$A$204:$G$241</definedName>
    <definedName function="false" hidden="false" localSheetId="5" name="Print_Area_0_0_0_0_0_0_0" vbProcedure="false">'5'!$A$204:$G$241</definedName>
    <definedName function="false" hidden="false" localSheetId="5" name="Print_Area_0_0_0_0_0_0_0_0" vbProcedure="false">'5'!$A$204:$G$241</definedName>
    <definedName function="false" hidden="false" localSheetId="5" name="Print_Area_0_0_0_0_0_0_0_0_0" vbProcedure="false">'5'!$A$204:$G$241</definedName>
    <definedName function="false" hidden="false" localSheetId="5" name="Print_Area_0_0_0_0_0_0_0_0_0_0" vbProcedure="false">'5'!$A$204:$G$241</definedName>
    <definedName function="false" hidden="false" localSheetId="5" name="Print_Area_0_0_0_0_0_0_0_0_0_0_0" vbProcedure="false">'5'!$A$204:$G$241</definedName>
    <definedName function="false" hidden="false" localSheetId="5" name="Print_Area_0_0_0_0_0_0_0_0_0_0_0_0" vbProcedure="false">'5'!$A$204:$G$241</definedName>
    <definedName function="false" hidden="false" localSheetId="5" name="_xlnm.Print_Area" vbProcedure="false">'6'!$A$201:$G$247</definedName>
    <definedName function="false" hidden="false" localSheetId="5" name="_xlnm.Print_Area_0" vbProcedure="false">'6'!$A$205:$G$247</definedName>
    <definedName function="false" hidden="false" localSheetId="5" name="_xlnm.Print_Area_0_0" vbProcedure="false">'6'!$A$201:$G$247</definedName>
    <definedName function="false" hidden="false" localSheetId="5" name="_xlnm.Print_Area_0_0_0" vbProcedure="false">'6'!$A$205:$G$247</definedName>
    <definedName function="false" hidden="false" localSheetId="5" name="_xlnm.Print_Area_0_0_0_0" vbProcedure="false">'6'!$A$201:$G$247</definedName>
    <definedName function="false" hidden="false" localSheetId="5" name="_xlnm.Print_Area_0_0_0_0_0" vbProcedure="false">'6'!$A$205:$G$247</definedName>
    <definedName function="false" hidden="false" localSheetId="5" name="_xlnm.Print_Area_0_0_0_0_0_0" vbProcedure="false">'6'!$A$201:$G$247</definedName>
    <definedName function="false" hidden="false" localSheetId="5" name="_xlnm.Print_Area_0_0_0_0_0_0_0" vbProcedure="false">'6'!$A$205:$G$247</definedName>
    <definedName function="false" hidden="false" localSheetId="5" name="_xlnm.Print_Area_0_0_0_0_0_0_0_0" vbProcedure="false">'6'!$A$201:$G$247</definedName>
    <definedName function="false" hidden="false" localSheetId="5" name="_xlnm.Print_Area_0_0_0_0_0_0_0_0_0" vbProcedure="false">'6'!$A$205:$G$247</definedName>
    <definedName function="false" hidden="false" localSheetId="5" name="_xlnm.Print_Area_0_0_0_0_0_0_0_0_0_0" vbProcedure="false">'6'!$A$201:$G$247</definedName>
    <definedName function="false" hidden="false" localSheetId="5" name="_xlnm.Print_Area_0_0_0_0_0_0_0_0_0_0_0" vbProcedure="false">'6'!$A$205:$G$247</definedName>
    <definedName function="false" hidden="false" localSheetId="5" name="_xlnm.Print_Area_0_0_0_0_0_0_0_0_0_0_0_0" vbProcedure="false">'6'!$A$201:$G$247</definedName>
    <definedName function="false" hidden="false" localSheetId="5" name="_xlnm.Print_Area_0_0_0_0_0_0_0_0_0_0_0_0_0" vbProcedure="false">'6'!$A$205:$G$247</definedName>
    <definedName function="false" hidden="false" localSheetId="5" name="_xlnm.Print_Area_0_0_0_0_0_0_0_0_0_0_0_0_0_0" vbProcedure="false">'6'!$A$205:$G$247</definedName>
    <definedName function="false" hidden="false" localSheetId="5" name="_xlnm.Print_Area_0_0_0_0_0_0_0_0_0_0_0_0_0_0_0" vbProcedure="false">'6'!$A$205:$G$247</definedName>
    <definedName function="false" hidden="false" localSheetId="5" name="_xlnm.Print_Area_0_0_0_0_0_0_0_0_0_0_0_0_0_0_0_0" vbProcedure="false">'6'!$A$205:$G$247</definedName>
    <definedName function="false" hidden="false" localSheetId="5" name="_xlnm.Print_Area_0_0_0_0_0_0_0_0_0_0_0_0_0_0_0_0_0" vbProcedure="false">'6'!$A$205:$G$247</definedName>
    <definedName function="false" hidden="false" localSheetId="5" name="_xlnm.Print_Area_0_0_0_0_0_0_0_0_0_0_0_0_0_0_0_0_0_0" vbProcedure="false">'6'!$A$205:$G$247</definedName>
    <definedName function="false" hidden="false" localSheetId="5" name="_xlnm.Print_Area_0_0_0_0_0_0_0_0_0_0_0_0_0_0_0_0_0_0_0" vbProcedure="false">'6'!$A$205:$G$247</definedName>
    <definedName function="false" hidden="false" localSheetId="5" name="_xlnm.Print_Area_0_0_0_0_0_0_0_0_0_0_0_0_0_0_0_0_0_0_0_0" vbProcedure="false">'6'!$A$205:$G$247</definedName>
    <definedName function="false" hidden="false" localSheetId="5" name="_xlnm.Print_Area_0_0_0_0_0_0_0_0_0_0_0_0_0_0_0_0_0_0_0_0_0" vbProcedure="false">'6'!$A$205:$G$247</definedName>
    <definedName function="false" hidden="false" localSheetId="5" name="_xlnm.Print_Area_0_0_0_0_0_0_0_0_0_0_0_0_0_0_0_0_0_0_0_0_0_0" vbProcedure="false">'6'!$A$205:$G$247</definedName>
    <definedName function="false" hidden="false" localSheetId="5" name="_xlnm.Print_Area_0_0_0_0_0_0_0_0_0_0_0_0_0_0_0_0_0_0_0_0_0_0_0" vbProcedure="false">'6'!$A$205:$G$247</definedName>
    <definedName function="false" hidden="false" localSheetId="5" name="_xlnm.Print_Area_0_0_0_0_0_0_0_0_0_0_0_0_0_0_0_0_0_0_0_0_0_0_0_0" vbProcedure="false">'6'!$A$205:$G$247</definedName>
    <definedName function="false" hidden="false" localSheetId="5" name="_xlnm.Print_Area_0_0_0_0_0_0_0_0_0_0_0_0_0_0_0_0_0_0_0_0_0_0_0_0_0" vbProcedure="false">'6'!$A$205:$G$247</definedName>
    <definedName function="false" hidden="false" localSheetId="5" name="_xlnm.Print_Area_0_0_0_0_0_0_0_0_0_0_0_0_0_0_0_0_0_0_0_0_0_0_0_0_0_0" vbProcedure="false">'6'!$A$205:$G$247</definedName>
    <definedName function="false" hidden="false" localSheetId="5" name="_xlnm.Print_Area_0_0_0_0_0_0_0_0_0_0_0_0_0_0_0_0_0_0_0_0_0_0_0_0_0_0_0" vbProcedure="false">'6'!$A$205:$G$247</definedName>
    <definedName function="false" hidden="false" localSheetId="5" name="_xlnm.Print_Area_0_0_0_0_0_0_0_0_0_0_0_0_0_0_0_0_0_0_0_0_0_0_0_0_0_0_0_0" vbProcedure="false">'6'!$A$205:$G$247</definedName>
    <definedName function="false" hidden="false" localSheetId="5" name="_xlnm.Print_Area_0_0_0_0_0_0_0_0_0_0_0_0_0_0_0_0_0_0_0_0_0_0_0_0_0_0_0_0_0" vbProcedure="false">'6'!$A$205:$G$247</definedName>
    <definedName function="false" hidden="false" localSheetId="5" name="_xlnm.Print_Area_0_0_0_0_0_0_0_0_0_0_0_0_0_0_0_0_0_0_0_0_0_0_0_0_0_0_0_0_0_0" vbProcedure="false">'6'!$A$205:$G$247</definedName>
    <definedName function="false" hidden="false" localSheetId="5" name="_xlnm.Print_Area_0_0_0_0_0_0_0_0_0_0_0_0_0_0_0_0_0_0_0_0_0_0_0_0_0_0_0_0_0_0_0" vbProcedure="false">'6'!$A$205:$G$247</definedName>
    <definedName function="false" hidden="false" localSheetId="5" name="_xlnm.Print_Area_0_0_0_0_0_0_0_0_0_0_0_0_0_0_0_0_0_0_0_0_0_0_0_0_0_0_0_0_0_0_0_0" vbProcedure="false">'6'!$A$205:$G$247</definedName>
    <definedName function="false" hidden="false" localSheetId="5" name="_xlnm.Print_Area_0_0_0_0_0_0_0_0_0_0_0_0_0_0_0_0_0_0_0_0_0_0_0_0_0_0_0_0_0_0_0_0_0" vbProcedure="false">'6'!$A$205:$G$247</definedName>
    <definedName function="false" hidden="false" localSheetId="5" name="_xlnm.Print_Area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_0_0_0_0" vbProcedure="false">'6'!$A$205:$G$247</definedName>
    <definedName function="false" hidden="false" localSheetId="5" name="__xlnm.Print_Area" vbProcedure="false">'6'!$A$205:$G$247</definedName>
    <definedName function="false" hidden="false" localSheetId="5" name="__xlnm.Print_Area_0" vbProcedure="false">'6'!$A$205:$G$247</definedName>
    <definedName function="false" hidden="false" localSheetId="5" name="__xlnm.Print_Area_0_0" vbProcedure="false">'6'!$A$205:$G$247</definedName>
    <definedName function="false" hidden="false" localSheetId="5" name="__xlnm.Print_Area_0_0_0" vbProcedure="false">'6'!$A$205:$G$247</definedName>
    <definedName function="false" hidden="false" localSheetId="5" name="__xlnm.Print_Area_0_0_0_0" vbProcedure="false">'6'!$A$205:$G$247</definedName>
    <definedName function="false" hidden="false" localSheetId="5" name="__xlnm.Print_Area_0_0_0_0_0" vbProcedure="false">'6'!$A$205:$G$247</definedName>
    <definedName function="false" hidden="false" localSheetId="5" name="__xlnm.Print_Area_0_0_0_0_0_0" vbProcedure="false">'6'!$A$205:$G$247</definedName>
    <definedName function="false" hidden="false" localSheetId="5" name="__xlnm.Print_Area_0_0_0_0_0_0_0" vbProcedure="false">'6'!$A$205:$G$247</definedName>
    <definedName function="false" hidden="false" localSheetId="5" name="__xlnm.Print_Area_0_0_0_0_0_0_0_0" vbProcedure="false">'6'!$A$205:$G$247</definedName>
    <definedName function="false" hidden="false" localSheetId="5" name="__xlnm.Print_Area_0_0_0_0_0_0_0_0_0" vbProcedure="false">'6'!$A$205:$G$247</definedName>
    <definedName function="false" hidden="false" localSheetId="5" name="__xlnm.Print_Area_0_0_0_0_0_0_0_0_0_0" vbProcedure="false">'6'!$A$205:$G$247</definedName>
    <definedName function="false" hidden="false" localSheetId="5" name="__xlnm.Print_Area_0_0_0_0_0_0_0_0_0_0_0" vbProcedure="false">'6'!$A$205:$G$247</definedName>
    <definedName function="false" hidden="false" localSheetId="5" name="__xlnm.Print_Area_0_0_0_0_0_0_0_0_0_0_0_0" vbProcedure="false">'6'!$A$205:$G$247</definedName>
    <definedName function="false" hidden="false" localSheetId="5" name="__xlnm.Print_Area_0_0_0_0_0_0_0_0_0_0_0_0_0" vbProcedure="false">'6'!$A$205:$G$247</definedName>
    <definedName function="false" hidden="false" localSheetId="5" name="__xlnm.Print_Area_0_0_0_0_0_0_0_0_0_0_0_0_0_0" vbProcedure="false">'6'!$A$205:$G$247</definedName>
    <definedName function="false" hidden="false" localSheetId="5" name="__xlnm.Print_Area_0_0_0_0_0_0_0_0_0_0_0_0_0_0_0" vbProcedure="false">'6'!$A$205:$G$247</definedName>
    <definedName function="false" hidden="false" localSheetId="5" name="__xlnm.Print_Area_0_0_0_0_0_0_0_0_0_0_0_0_0_0_0_0" vbProcedure="false">'6'!$A$205:$G$247</definedName>
    <definedName function="false" hidden="false" localSheetId="5" name="__xlnm.Print_Area_0_0_0_0_0_0_0_0_0_0_0_0_0_0_0_0_0" vbProcedure="false">'6'!$A$205:$G$247</definedName>
    <definedName function="false" hidden="false" localSheetId="5" name="__xlnm.Print_Area_0_0_0_0_0_0_0_0_0_0_0_0_0_0_0_0_0_0" vbProcedure="false">'6'!$A$205:$G$247</definedName>
    <definedName function="false" hidden="false" localSheetId="5" name="__xlnm.Print_Area_0_0_0_0_0_0_0_0_0_0_0_0_0_0_0_0_0_0_0" vbProcedure="false">'6'!$A$205:$G$247</definedName>
    <definedName function="false" hidden="false" localSheetId="5" name="__xlnm.Print_Area_0_0_0_0_0_0_0_0_0_0_0_0_0_0_0_0_0_0_0_0" vbProcedure="false">'6'!$A$205:$G$247</definedName>
    <definedName function="false" hidden="false" localSheetId="5" name="__xlnm.Print_Area_0_0_0_0_0_0_0_0_0_0_0_0_0_0_0_0_0_0_0_0_0" vbProcedure="false">'6'!$A$205:$G$247</definedName>
    <definedName function="false" hidden="false" localSheetId="5" name="__xlnm.Print_Area_0_0_0_0_0_0_0_0_0_0_0_0_0_0_0_0_0_0_0_0_0_0" vbProcedure="false">'6'!$A$205:$G$247</definedName>
    <definedName function="false" hidden="false" localSheetId="5" name="__xlnm.Print_Area_0_0_0_0_0_0_0_0_0_0_0_0_0_0_0_0_0_0_0_0_0_0_0" vbProcedure="false">'6'!$A$205:$G$247</definedName>
    <definedName function="false" hidden="false" localSheetId="5" name="__xlnm.Print_Area_0_0_0_0_0_0_0_0_0_0_0_0_0_0_0_0_0_0_0_0_0_0_0_0" vbProcedure="false">'6'!$A$205:$G$247</definedName>
    <definedName function="false" hidden="false" localSheetId="5" name="__xlnm.Print_Area_0_0_0_0_0_0_0_0_0_0_0_0_0_0_0_0_0_0_0_0_0_0_0_0_0" vbProcedure="false">'6'!$A$205:$G$247</definedName>
    <definedName function="false" hidden="false" localSheetId="5" name="__xlnm.Print_Area_0_0_0_0_0_0_0_0_0_0_0_0_0_0_0_0_0_0_0_0_0_0_0_0_0_0" vbProcedure="false">'6'!$A$205:$G$247</definedName>
    <definedName function="false" hidden="false" localSheetId="5" name="__xlnm.Print_Area_0_0_0_0_0_0_0_0_0_0_0_0_0_0_0_0_0_0_0_0_0_0_0_0_0_0_0" vbProcedure="false">'6'!$A$205:$G$247</definedName>
    <definedName function="false" hidden="false" localSheetId="5" name="__xlnm.Print_Area_0_0_0_0_0_0_0_0_0_0_0_0_0_0_0_0_0_0_0_0_0_0_0_0_0_0_0_0" vbProcedure="false">'6'!$A$205:$G$247</definedName>
    <definedName function="false" hidden="false" localSheetId="5" name="__xlnm.Print_Area_0_0_0_0_0_0_0_0_0_0_0_0_0_0_0_0_0_0_0_0_0_0_0_0_0_0_0_0_0" vbProcedure="false">'6'!$A$205:$G$247</definedName>
    <definedName function="false" hidden="false" localSheetId="5" name="__xlnm.Print_Area_0_0_0_0_0_0_0_0_0_0_0_0_0_0_0_0_0_0_0_0_0_0_0_0_0_0_0_0_0_0" vbProcedure="false">'6'!$A$205:$G$247</definedName>
    <definedName function="false" hidden="false" localSheetId="5" name="__xlnm.Print_Area_0_0_0_0_0_0_0_0_0_0_0_0_0_0_0_0_0_0_0_0_0_0_0_0_0_0_0_0_0_0_0" vbProcedure="false">'6'!$A$205:$G$247</definedName>
    <definedName function="false" hidden="false" localSheetId="5" name="__xlnm.Print_Area_0_0_0_0_0_0_0_0_0_0_0_0_0_0_0_0_0_0_0_0_0_0_0_0_0_0_0_0_0_0_0_0" vbProcedure="false">'6'!$A$205:$G$247</definedName>
    <definedName function="false" hidden="false" localSheetId="5" name="__xlnm.Print_Area_0_0_0_0_0_0_0_0_0_0_0_0_0_0_0_0_0_0_0_0_0_0_0_0_0_0_0_0_0_0_0_0_0" vbProcedure="false">'6'!$A$205:$G$247</definedName>
    <definedName function="false" hidden="false" localSheetId="5" name="__xlnm.Print_Area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_0_0" vbProcedure="false">'5'!$A$204:$G$241</definedName>
    <definedName function="false" hidden="false" localSheetId="6" name="Print_Area_0" vbProcedure="false">'6'!$A$250:$R$355</definedName>
    <definedName function="false" hidden="false" localSheetId="6" name="Print_Area_0_0" vbProcedure="false">'6'!$A$250:$R$355</definedName>
    <definedName function="false" hidden="false" localSheetId="6" name="Print_Area_0_0_0" vbProcedure="false">'6'!$A$250:$R$355</definedName>
    <definedName function="false" hidden="false" localSheetId="6" name="Print_Area_0_0_0_0" vbProcedure="false">'6'!$A$250:$R$355</definedName>
    <definedName function="false" hidden="false" localSheetId="6" name="Print_Area_0_0_0_0_0" vbProcedure="false">'6'!$A$250:$R$355</definedName>
    <definedName function="false" hidden="false" localSheetId="6" name="Print_Area_0_0_0_0_0_0" vbProcedure="false">'6'!$A$250:$R$355</definedName>
    <definedName function="false" hidden="false" localSheetId="6" name="Print_Area_0_0_0_0_0_0_0" vbProcedure="false">'6'!$A$250:$R$355</definedName>
    <definedName function="false" hidden="false" localSheetId="6" name="Print_Area_0_0_0_0_0_0_0_0" vbProcedure="false">'6'!$A$250:$R$355</definedName>
    <definedName function="false" hidden="false" localSheetId="6" name="Print_Area_0_0_0_0_0_0_0_0_0" vbProcedure="false">'6'!$A$250:$R$355</definedName>
    <definedName function="false" hidden="false" localSheetId="6" name="Print_Area_0_0_0_0_0_0_0_0_0_0" vbProcedure="false">'6'!$A$250:$R$355</definedName>
    <definedName function="false" hidden="false" localSheetId="6" name="Print_Area_0_0_0_0_0_0_0_0_0_0_0" vbProcedure="false">'6'!$A$250:$R$355</definedName>
    <definedName function="false" hidden="false" localSheetId="6" name="Print_Area_0_0_0_0_0_0_0_0_0_0_0_0" vbProcedure="false">'6'!$A$250:$R$355</definedName>
    <definedName function="false" hidden="false" localSheetId="6" name="_xlnm.Print_Area" vbProcedure="false">'7.1'!$A$241:$K$464</definedName>
    <definedName function="false" hidden="false" localSheetId="6" name="_xlnm.Print_Area_0" vbProcedure="false">'7.1'!$A$241:$K$464</definedName>
    <definedName function="false" hidden="false" localSheetId="6" name="_xlnm.Print_Area_0_0" vbProcedure="false">'7.1'!$A$241:$K$464</definedName>
    <definedName function="false" hidden="false" localSheetId="6" name="_xlnm.Print_Area_0_0_0" vbProcedure="false">'7.1'!$A$241:$K$464</definedName>
    <definedName function="false" hidden="false" localSheetId="6" name="_xlnm.Print_Area_0_0_0_0" vbProcedure="false">'7.1'!$A$241:$K$464</definedName>
    <definedName function="false" hidden="false" localSheetId="6" name="_xlnm.Print_Area_0_0_0_0_0" vbProcedure="false">'7.1'!$A$241:$K$464</definedName>
    <definedName function="false" hidden="false" localSheetId="6" name="_xlnm.Print_Area_0_0_0_0_0_0" vbProcedure="false">'7.1'!$A$241:$K$459</definedName>
    <definedName function="false" hidden="false" localSheetId="6" name="_xlnm.Print_Area_0_0_0_0_0_0_0" vbProcedure="false">'7.1'!$A$241:$K$464</definedName>
    <definedName function="false" hidden="false" localSheetId="6" name="_xlnm.Print_Area_0_0_0_0_0_0_0_0" vbProcedure="false">'7.1'!$A$241:$K$459</definedName>
    <definedName function="false" hidden="false" localSheetId="6" name="_xlnm.Print_Area_0_0_0_0_0_0_0_0_0" vbProcedure="false">'7.1'!$A$242:$K$459</definedName>
    <definedName function="false" hidden="false" localSheetId="6" name="_xlnm.Print_Area_0_0_0_0_0_0_0_0_0_0" vbProcedure="false">'7.1'!$A$241:$K$459</definedName>
    <definedName function="false" hidden="false" localSheetId="6" name="_xlnm.Print_Area_0_0_0_0_0_0_0_0_0_0_0" vbProcedure="false">'7.1'!$A$242:$K$459</definedName>
    <definedName function="false" hidden="false" localSheetId="6" name="_xlnm.Print_Area_0_0_0_0_0_0_0_0_0_0_0_0" vbProcedure="false">'7.1'!$A$241:$K$459</definedName>
    <definedName function="false" hidden="false" localSheetId="6" name="_xlnm.Print_Area_0_0_0_0_0_0_0_0_0_0_0_0_0" vbProcedure="false">'7.1'!$A$242:$K$459</definedName>
    <definedName function="false" hidden="false" localSheetId="6" name="_xlnm.Print_Area_0_0_0_0_0_0_0_0_0_0_0_0_0_0" vbProcedure="false">'7.1'!$A$242:$K$459</definedName>
    <definedName function="false" hidden="false" localSheetId="6" name="_xlnm.Print_Area_0_0_0_0_0_0_0_0_0_0_0_0_0_0_0" vbProcedure="false">'7.1'!$A$242:$K$459</definedName>
    <definedName function="false" hidden="false" localSheetId="6" name="_xlnm.Print_Area_0_0_0_0_0_0_0_0_0_0_0_0_0_0_0_0" vbProcedure="false">'7.1'!$A$244:$K$459</definedName>
    <definedName function="false" hidden="false" localSheetId="6" name="_xlnm.Print_Area_0_0_0_0_0_0_0_0_0_0_0_0_0_0_0_0_0" vbProcedure="false">'7.1'!$A$245:$K$459</definedName>
    <definedName function="false" hidden="false" localSheetId="6" name="_xlnm.Print_Area_0_0_0_0_0_0_0_0_0_0_0_0_0_0_0_0_0_0" vbProcedure="false">'7.1'!$A$245:$K$459</definedName>
    <definedName function="false" hidden="false" localSheetId="6" name="_xlnm.Print_Area_0_0_0_0_0_0_0_0_0_0_0_0_0_0_0_0_0_0_0" vbProcedure="false">'7.1'!$A$245:$K$459</definedName>
    <definedName function="false" hidden="false" localSheetId="6" name="_xlnm.Print_Area_0_0_0_0_0_0_0_0_0_0_0_0_0_0_0_0_0_0_0_0" vbProcedure="false">'7.1'!$A$245:$K$459</definedName>
    <definedName function="false" hidden="false" localSheetId="6" name="_xlnm.Print_Area_0_0_0_0_0_0_0_0_0_0_0_0_0_0_0_0_0_0_0_0_0" vbProcedure="false">'7.1'!$A$245:$K$459</definedName>
    <definedName function="false" hidden="false" localSheetId="6" name="_xlnm.Print_Area_0_0_0_0_0_0_0_0_0_0_0_0_0_0_0_0_0_0_0_0_0_0" vbProcedure="false">'7.1'!$A$245:$K$459</definedName>
    <definedName function="false" hidden="false" localSheetId="6" name="_xlnm.Print_Area_0_0_0_0_0_0_0_0_0_0_0_0_0_0_0_0_0_0_0_0_0_0_0" vbProcedure="false">'7.1'!$A$245:$K$459</definedName>
    <definedName function="false" hidden="false" localSheetId="6" name="_xlnm.Print_Area_0_0_0_0_0_0_0_0_0_0_0_0_0_0_0_0_0_0_0_0_0_0_0_0" vbProcedure="false">'7.1'!$A$245:$K$459</definedName>
    <definedName function="false" hidden="false" localSheetId="6" name="_xlnm.Print_Area_0_0_0_0_0_0_0_0_0_0_0_0_0_0_0_0_0_0_0_0_0_0_0_0_0" vbProcedure="false">'7.1'!$A$245:$K$459</definedName>
    <definedName function="false" hidden="false" localSheetId="6" name="_xlnm.Print_Area_0_0_0_0_0_0_0_0_0_0_0_0_0_0_0_0_0_0_0_0_0_0_0_0_0_0" vbProcedure="false">'7.1'!$A$245:$K$459</definedName>
    <definedName function="false" hidden="false" localSheetId="6" name="_xlnm.Print_Area_0_0_0_0_0_0_0_0_0_0_0_0_0_0_0_0_0_0_0_0_0_0_0_0_0_0_0" vbProcedure="false">'7.1'!$A$245:$K$459</definedName>
    <definedName function="false" hidden="false" localSheetId="6" name="_xlnm.Print_Area_0_0_0_0_0_0_0_0_0_0_0_0_0_0_0_0_0_0_0_0_0_0_0_0_0_0_0_0" vbProcedure="false">'7.1'!$A$245:$K$459</definedName>
    <definedName function="false" hidden="false" localSheetId="6" name="_xlnm.Print_Area_0_0_0_0_0_0_0_0_0_0_0_0_0_0_0_0_0_0_0_0_0_0_0_0_0_0_0_0_0" vbProcedure="false">'7.1'!$A$245:$K$459</definedName>
    <definedName function="false" hidden="false" localSheetId="6" name="_xlnm.Print_Area_0_0_0_0_0_0_0_0_0_0_0_0_0_0_0_0_0_0_0_0_0_0_0_0_0_0_0_0_0_0" vbProcedure="false">'7.1'!$A$245:$K$451</definedName>
    <definedName function="false" hidden="false" localSheetId="6" name="_xlnm.Print_Area_0_0_0_0_0_0_0_0_0_0_0_0_0_0_0_0_0_0_0_0_0_0_0_0_0_0_0_0_0_0_0" vbProcedure="false">'7.1'!$A$245:$K$451</definedName>
    <definedName function="false" hidden="false" localSheetId="6" name="_xlnm.Print_Area_0_0_0_0_0_0_0_0_0_0_0_0_0_0_0_0_0_0_0_0_0_0_0_0_0_0_0_0_0_0_0_0" vbProcedure="false">'7.1'!$A$245:$K$451</definedName>
    <definedName function="false" hidden="false" localSheetId="6" name="_xlnm.Print_Area_0_0_0_0_0_0_0_0_0_0_0_0_0_0_0_0_0_0_0_0_0_0_0_0_0_0_0_0_0_0_0_0_0" vbProcedure="false">'7.1'!$A$245:$K$451</definedName>
    <definedName function="false" hidden="false" localSheetId="6" name="_xlnm.Print_Area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_0_0_0_0" vbProcedure="false">'7.1'!$A$245:$K$433</definedName>
    <definedName function="false" hidden="false" localSheetId="6" name="__xlnm.Print_Area" vbProcedure="false">'7.1'!$A$245:$K$433</definedName>
    <definedName function="false" hidden="false" localSheetId="6" name="__xlnm.Print_Area_0" vbProcedure="false">'7.1'!$A$245:$K$433</definedName>
    <definedName function="false" hidden="false" localSheetId="6" name="__xlnm.Print_Area_0_0" vbProcedure="false">'7.1'!$A$245:$K$433</definedName>
    <definedName function="false" hidden="false" localSheetId="6" name="__xlnm.Print_Area_0_0_0" vbProcedure="false">'7.1'!$A$245:$K$433</definedName>
    <definedName function="false" hidden="false" localSheetId="6" name="__xlnm.Print_Area_0_0_0_0" vbProcedure="false">'7.1'!$A$245:$K$433</definedName>
    <definedName function="false" hidden="false" localSheetId="6" name="__xlnm.Print_Area_0_0_0_0_0" vbProcedure="false">'7.1'!$A$245:$K$433</definedName>
    <definedName function="false" hidden="false" localSheetId="6" name="__xlnm.Print_Area_0_0_0_0_0_0" vbProcedure="false">'7.1'!$A$245:$K$433</definedName>
    <definedName function="false" hidden="false" localSheetId="6" name="__xlnm.Print_Area_0_0_0_0_0_0_0" vbProcedure="false">'7.1'!$A$245:$K$433</definedName>
    <definedName function="false" hidden="false" localSheetId="6" name="__xlnm.Print_Area_0_0_0_0_0_0_0_0" vbProcedure="false">'7.1'!$A$245:$K$433</definedName>
    <definedName function="false" hidden="false" localSheetId="6" name="__xlnm.Print_Area_0_0_0_0_0_0_0_0_0" vbProcedure="false">'7.1'!$A$245:$K$433</definedName>
    <definedName function="false" hidden="false" localSheetId="6" name="__xlnm.Print_Area_0_0_0_0_0_0_0_0_0_0" vbProcedure="false">'7.1'!$A$245:$K$433</definedName>
    <definedName function="false" hidden="false" localSheetId="6" name="__xlnm.Print_Area_0_0_0_0_0_0_0_0_0_0_0" vbProcedure="false">'7.1'!$A$245:$K$433</definedName>
    <definedName function="false" hidden="false" localSheetId="6" name="__xlnm.Print_Area_0_0_0_0_0_0_0_0_0_0_0_0" vbProcedure="false">'7.1'!$A$245:$K$305</definedName>
    <definedName function="false" hidden="false" localSheetId="6" name="__xlnm.Print_Area_0_0_0_0_0_0_0_0_0_0_0_0_0" vbProcedure="false">'7.1'!$A$245:$K$433</definedName>
    <definedName function="false" hidden="false" localSheetId="6" name="__xlnm.Print_Area_0_0_0_0_0_0_0_0_0_0_0_0_0_0" vbProcedure="false">'7.1'!$A$245:$K$305</definedName>
    <definedName function="false" hidden="false" localSheetId="6" name="__xlnm.Print_Area_0_0_0_0_0_0_0_0_0_0_0_0_0_0_0" vbProcedure="false">'7.1'!$A$245:$K$305</definedName>
    <definedName function="false" hidden="false" localSheetId="6" name="__xlnm.Print_Area_0_0_0_0_0_0_0_0_0_0_0_0_0_0_0_0" vbProcedure="false">'7.1'!$A$245:$K$305</definedName>
    <definedName function="false" hidden="false" localSheetId="6" name="__xlnm.Print_Area_0_0_0_0_0_0_0_0_0_0_0_0_0_0_0_0_0" vbProcedure="false">'7.1'!$A$245:$K$305</definedName>
    <definedName function="false" hidden="false" localSheetId="6" name="__xlnm.Print_Area_0_0_0_0_0_0_0_0_0_0_0_0_0_0_0_0_0_0" vbProcedure="false">'7.1'!$A$245:$K$305</definedName>
    <definedName function="false" hidden="false" localSheetId="6" name="__xlnm.Print_Area_0_0_0_0_0_0_0_0_0_0_0_0_0_0_0_0_0_0_0" vbProcedure="false">'7.1'!$A$245:$K$305</definedName>
    <definedName function="false" hidden="false" localSheetId="6" name="__xlnm.Print_Area_0_0_0_0_0_0_0_0_0_0_0_0_0_0_0_0_0_0_0_0" vbProcedure="false">'7.1'!$A$245:$K$305</definedName>
    <definedName function="false" hidden="false" localSheetId="6" name="__xlnm.Print_Area_0_0_0_0_0_0_0_0_0_0_0_0_0_0_0_0_0_0_0_0_0" vbProcedure="false">'7.1'!$A$245:$K$305</definedName>
    <definedName function="false" hidden="false" localSheetId="6" name="__xlnm.Print_Area_0_0_0_0_0_0_0_0_0_0_0_0_0_0_0_0_0_0_0_0_0_0" vbProcedure="false">'7.1'!$A$245:$K$305</definedName>
    <definedName function="false" hidden="false" localSheetId="6" name="__xlnm.Print_Area_0_0_0_0_0_0_0_0_0_0_0_0_0_0_0_0_0_0_0_0_0_0_0" vbProcedure="false">'7.1'!$A$245:$K$305</definedName>
    <definedName function="false" hidden="false" localSheetId="6" name="__xlnm.Print_Area_0_0_0_0_0_0_0_0_0_0_0_0_0_0_0_0_0_0_0_0_0_0_0_0" vbProcedure="false">'7.1'!$A$245:$K$305</definedName>
    <definedName function="false" hidden="false" localSheetId="6" name="__xlnm.Print_Area_0_0_0_0_0_0_0_0_0_0_0_0_0_0_0_0_0_0_0_0_0_0_0_0_0" vbProcedure="false">'7.1'!$A$245:$K$305</definedName>
    <definedName function="false" hidden="false" localSheetId="6" name="__xlnm.Print_Area_0_0_0_0_0_0_0_0_0_0_0_0_0_0_0_0_0_0_0_0_0_0_0_0_0_0" vbProcedure="false">'7.1'!$A$245:$K$305</definedName>
    <definedName function="false" hidden="false" localSheetId="6" name="__xlnm.Print_Area_0_0_0_0_0_0_0_0_0_0_0_0_0_0_0_0_0_0_0_0_0_0_0_0_0_0_0" vbProcedure="false">'7.1'!$A$245:$K$305</definedName>
    <definedName function="false" hidden="false" localSheetId="6" name="__xlnm.Print_Area_0_0_0_0_0_0_0_0_0_0_0_0_0_0_0_0_0_0_0_0_0_0_0_0_0_0_0_0" vbProcedure="false">'7.1'!$A$245:$K$305</definedName>
    <definedName function="false" hidden="false" localSheetId="6" name="__xlnm.Print_Area_0_0_0_0_0_0_0_0_0_0_0_0_0_0_0_0_0_0_0_0_0_0_0_0_0_0_0_0_0" vbProcedure="false">'7.1'!$A$245:$K$305</definedName>
    <definedName function="false" hidden="false" localSheetId="6" name="__xlnm.Print_Area_0_0_0_0_0_0_0_0_0_0_0_0_0_0_0_0_0_0_0_0_0_0_0_0_0_0_0_0_0_0" vbProcedure="false">'7.1'!$A$245:$K$305</definedName>
    <definedName function="false" hidden="false" localSheetId="6" name="__xlnm.Print_Area_0_0_0_0_0_0_0_0_0_0_0_0_0_0_0_0_0_0_0_0_0_0_0_0_0_0_0_0_0_0_0" vbProcedure="false">'7.1'!$A$245:$K$305</definedName>
    <definedName function="false" hidden="false" localSheetId="6" name="__xlnm.Print_Area_0_0_0_0_0_0_0_0_0_0_0_0_0_0_0_0_0_0_0_0_0_0_0_0_0_0_0_0_0_0_0_0" vbProcedure="false">'7.1'!$A$245:$K$305</definedName>
    <definedName function="false" hidden="false" localSheetId="6" name="__xlnm.Print_Area_0_0_0_0_0_0_0_0_0_0_0_0_0_0_0_0_0_0_0_0_0_0_0_0_0_0_0_0_0_0_0_0_0" vbProcedure="false">'7.1'!$A$245:$K$305</definedName>
    <definedName function="false" hidden="false" localSheetId="6" name="__xlnm.Print_Area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_0_0_0" vbProcedure="false">'6'!$A$250:$R$355</definedName>
    <definedName function="false" hidden="false" localSheetId="7" name="Print_Area_0" vbProcedure="false">'7.1'!$A$306:$I$341</definedName>
    <definedName function="false" hidden="false" localSheetId="7" name="Print_Area_0_0" vbProcedure="false">'7.1'!$A$306:$I$341</definedName>
    <definedName function="false" hidden="false" localSheetId="7" name="Print_Area_0_0_0" vbProcedure="false">'7.1'!$A$306:$I$341</definedName>
    <definedName function="false" hidden="false" localSheetId="7" name="Print_Area_0_0_0_0" vbProcedure="false">'7.1'!$A$306:$I$341</definedName>
    <definedName function="false" hidden="false" localSheetId="7" name="Print_Area_0_0_0_0_0" vbProcedure="false">'7.1'!$A$306:$I$341</definedName>
    <definedName function="false" hidden="false" localSheetId="7" name="Print_Area_0_0_0_0_0_0" vbProcedure="false">'7.1'!$A$306:$I$341</definedName>
    <definedName function="false" hidden="false" localSheetId="7" name="Print_Area_0_0_0_0_0_0_0" vbProcedure="false">'7.1'!$A$306:$I$341</definedName>
    <definedName function="false" hidden="false" localSheetId="7" name="Print_Area_0_0_0_0_0_0_0_0" vbProcedure="false">'7.1'!$A$306:$I$341</definedName>
    <definedName function="false" hidden="false" localSheetId="7" name="Print_Area_0_0_0_0_0_0_0_0_0" vbProcedure="false">'7.1'!$A$306:$I$341</definedName>
    <definedName function="false" hidden="false" localSheetId="7" name="Print_Area_0_0_0_0_0_0_0_0_0_0" vbProcedure="false">'7.1'!$A$306:$I$341</definedName>
    <definedName function="false" hidden="false" localSheetId="7" name="Print_Area_0_0_0_0_0_0_0_0_0_0_0" vbProcedure="false">'7.1'!$A$306:$I$341</definedName>
    <definedName function="false" hidden="false" localSheetId="7" name="Print_Area_0_0_0_0_0_0_0_0_0_0_0_0" vbProcedure="false">'7.1'!$A$306:$I$341</definedName>
    <definedName function="false" hidden="false" localSheetId="7" name="_xlnm.Print_Area" vbProcedure="false">'7.2'!$A$345:$K$401</definedName>
    <definedName function="false" hidden="false" localSheetId="7" name="_xlnm.Print_Area_0" vbProcedure="false">'7.2'!$A$345:$K$399</definedName>
    <definedName function="false" hidden="false" localSheetId="7" name="_xlnm.Print_Area_0_0" vbProcedure="false">'7.2'!$A$345:$K$401</definedName>
    <definedName function="false" hidden="false" localSheetId="7" name="_xlnm.Print_Area_0_0_0" vbProcedure="false">'7.2'!$A$345:$K$399</definedName>
    <definedName function="false" hidden="false" localSheetId="7" name="_xlnm.Print_Area_0_0_0_0" vbProcedure="false">'7.2'!$A$345:$K$401</definedName>
    <definedName function="false" hidden="false" localSheetId="7" name="_xlnm.Print_Area_0_0_0_0_0" vbProcedure="false">'7.2'!$A$345:$K$399</definedName>
    <definedName function="false" hidden="false" localSheetId="7" name="_xlnm.Print_Area_0_0_0_0_0_0" vbProcedure="false">'7.2'!$A$345:$K$401</definedName>
    <definedName function="false" hidden="false" localSheetId="7" name="_xlnm.Print_Area_0_0_0_0_0_0_0" vbProcedure="false">'7.2'!$A$345:$K$399</definedName>
    <definedName function="false" hidden="false" localSheetId="7" name="_xlnm.Print_Area_0_0_0_0_0_0_0_0" vbProcedure="false">'7.2'!$A$345:$K$401</definedName>
    <definedName function="false" hidden="false" localSheetId="7" name="_xlnm.Print_Area_0_0_0_0_0_0_0_0_0" vbProcedure="false">'7.2'!$A$345:$K$399</definedName>
    <definedName function="false" hidden="false" localSheetId="7" name="_xlnm.Print_Area_0_0_0_0_0_0_0_0_0_0" vbProcedure="false">'7.2'!$A$345:$K$401</definedName>
    <definedName function="false" hidden="false" localSheetId="7" name="_xlnm.Print_Area_0_0_0_0_0_0_0_0_0_0_0" vbProcedure="false">'7.2'!$A$345:$K$399</definedName>
    <definedName function="false" hidden="false" localSheetId="7" name="_xlnm.Print_Area_0_0_0_0_0_0_0_0_0_0_0_0" vbProcedure="false">'7.2'!$A$345:$K$401</definedName>
    <definedName function="false" hidden="false" localSheetId="7" name="_xlnm.Print_Area_0_0_0_0_0_0_0_0_0_0_0_0_0" vbProcedure="false">'7.2'!$A$345:$K$399</definedName>
    <definedName function="false" hidden="false" localSheetId="7" name="_xlnm.Print_Area_0_0_0_0_0_0_0_0_0_0_0_0_0_0" vbProcedure="false">'7.2'!$A$345:$K$401</definedName>
    <definedName function="false" hidden="false" localSheetId="7" name="_xlnm.Print_Area_0_0_0_0_0_0_0_0_0_0_0_0_0_0_0" vbProcedure="false">'7.2'!$A$345:$K$399</definedName>
    <definedName function="false" hidden="false" localSheetId="7" name="_xlnm.Print_Area_0_0_0_0_0_0_0_0_0_0_0_0_0_0_0_0" vbProcedure="false">'7.2'!$A$345:$K$401</definedName>
    <definedName function="false" hidden="false" localSheetId="7" name="_xlnm.Print_Area_0_0_0_0_0_0_0_0_0_0_0_0_0_0_0_0_0" vbProcedure="false">'7.2'!$A$345:$K$399</definedName>
    <definedName function="false" hidden="false" localSheetId="7" name="_xlnm.Print_Area_0_0_0_0_0_0_0_0_0_0_0_0_0_0_0_0_0_0" vbProcedure="false">'7.2'!$A$345:$K$401</definedName>
    <definedName function="false" hidden="false" localSheetId="7" name="_xlnm.Print_Area_0_0_0_0_0_0_0_0_0_0_0_0_0_0_0_0_0_0_0" vbProcedure="false">'7.2'!$A$345:$K$399</definedName>
    <definedName function="false" hidden="false" localSheetId="7" name="_xlnm.Print_Area_0_0_0_0_0_0_0_0_0_0_0_0_0_0_0_0_0_0_0_0" vbProcedure="false">'7.2'!$A$345:$K$401</definedName>
    <definedName function="false" hidden="false" localSheetId="7" name="_xlnm.Print_Area_0_0_0_0_0_0_0_0_0_0_0_0_0_0_0_0_0_0_0_0_0" vbProcedure="false">'7.2'!$A$345:$K$399</definedName>
    <definedName function="false" hidden="false" localSheetId="7" name="_xlnm.Print_Area_0_0_0_0_0_0_0_0_0_0_0_0_0_0_0_0_0_0_0_0_0_0" vbProcedure="false">'7.2'!$A$345:$K$401</definedName>
    <definedName function="false" hidden="false" localSheetId="7" name="_xlnm.Print_Area_0_0_0_0_0_0_0_0_0_0_0_0_0_0_0_0_0_0_0_0_0_0_0" vbProcedure="false">'7.2'!$A$345:$K$399</definedName>
    <definedName function="false" hidden="false" localSheetId="7" name="_xlnm.Print_Area_0_0_0_0_0_0_0_0_0_0_0_0_0_0_0_0_0_0_0_0_0_0_0_0" vbProcedure="false">'7.2'!$A$345:$K$401</definedName>
    <definedName function="false" hidden="false" localSheetId="7" name="_xlnm.Print_Area_0_0_0_0_0_0_0_0_0_0_0_0_0_0_0_0_0_0_0_0_0_0_0_0_0" vbProcedure="false">'7.2'!$A$345:$K$399</definedName>
    <definedName function="false" hidden="false" localSheetId="7" name="_xlnm.Print_Area_0_0_0_0_0_0_0_0_0_0_0_0_0_0_0_0_0_0_0_0_0_0_0_0_0_0" vbProcedure="false">'7.2'!$A$345:$K$401</definedName>
    <definedName function="false" hidden="false" localSheetId="7" name="_xlnm.Print_Area_0_0_0_0_0_0_0_0_0_0_0_0_0_0_0_0_0_0_0_0_0_0_0_0_0_0_0" vbProcedure="false">'7.2'!$A$345:$K$399</definedName>
    <definedName function="false" hidden="false" localSheetId="7" name="_xlnm.Print_Area_0_0_0_0_0_0_0_0_0_0_0_0_0_0_0_0_0_0_0_0_0_0_0_0_0_0_0_0" vbProcedure="false">'7.2'!$A$345:$K$401</definedName>
    <definedName function="false" hidden="false" localSheetId="7" name="_xlnm.Print_Area_0_0_0_0_0_0_0_0_0_0_0_0_0_0_0_0_0_0_0_0_0_0_0_0_0_0_0_0_0" vbProcedure="false">'7.2'!$A$345:$K$399</definedName>
    <definedName function="false" hidden="false" localSheetId="7" name="_xlnm.Print_Area_0_0_0_0_0_0_0_0_0_0_0_0_0_0_0_0_0_0_0_0_0_0_0_0_0_0_0_0_0_0" vbProcedure="false">'7.2'!$A$345:$K$401</definedName>
    <definedName function="false" hidden="false" localSheetId="7" name="_xlnm.Print_Area_0_0_0_0_0_0_0_0_0_0_0_0_0_0_0_0_0_0_0_0_0_0_0_0_0_0_0_0_0_0_0" vbProcedure="false">'7.2'!$A$345:$K$399</definedName>
    <definedName function="false" hidden="false" localSheetId="7" name="_xlnm.Print_Area_0_0_0_0_0_0_0_0_0_0_0_0_0_0_0_0_0_0_0_0_0_0_0_0_0_0_0_0_0_0_0_0" vbProcedure="false">'7.2'!$A$345:$K$401</definedName>
    <definedName function="false" hidden="false" localSheetId="7" name="_xlnm.Print_Area_0_0_0_0_0_0_0_0_0_0_0_0_0_0_0_0_0_0_0_0_0_0_0_0_0_0_0_0_0_0_0_0_0" vbProcedure="false">'7.2'!$A$345:$K$399</definedName>
    <definedName function="false" hidden="false" localSheetId="7" name="_xlnm.Print_Area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_0_0_0_0" vbProcedure="false">'7.2'!$A$345:$K$401</definedName>
    <definedName function="false" hidden="false" localSheetId="7" name="__xlnm.Print_Area" vbProcedure="false">'7.2'!$A$345:$J$352</definedName>
    <definedName function="false" hidden="false" localSheetId="7" name="__xlnm.Print_Area_0" vbProcedure="false">'7.2'!$A$345:$J$352</definedName>
    <definedName function="false" hidden="false" localSheetId="7" name="__xlnm.Print_Area_0_0" vbProcedure="false">'7.2'!$A$345:$J$352</definedName>
    <definedName function="false" hidden="false" localSheetId="7" name="__xlnm.Print_Area_0_0_0" vbProcedure="false">'7.2'!$A$345:$J$352</definedName>
    <definedName function="false" hidden="false" localSheetId="7" name="__xlnm.Print_Area_0_0_0_0" vbProcedure="false">'7.2'!$A$345:$J$352</definedName>
    <definedName function="false" hidden="false" localSheetId="7" name="__xlnm.Print_Area_0_0_0_0_0" vbProcedure="false">'7.2'!$A$345:$J$352</definedName>
    <definedName function="false" hidden="false" localSheetId="7" name="__xlnm.Print_Area_0_0_0_0_0_0" vbProcedure="false">'7.2'!$A$345:$J$352</definedName>
    <definedName function="false" hidden="false" localSheetId="7" name="__xlnm.Print_Area_0_0_0_0_0_0_0" vbProcedure="false">'7.2'!$A$345:$J$352</definedName>
    <definedName function="false" hidden="false" localSheetId="7" name="__xlnm.Print_Area_0_0_0_0_0_0_0_0" vbProcedure="false">'7.2'!$A$345:$J$352</definedName>
    <definedName function="false" hidden="false" localSheetId="7" name="__xlnm.Print_Area_0_0_0_0_0_0_0_0_0" vbProcedure="false">'7.2'!$A$345:$J$352</definedName>
    <definedName function="false" hidden="false" localSheetId="7" name="__xlnm.Print_Area_0_0_0_0_0_0_0_0_0_0" vbProcedure="false">'7.2'!$A$345:$J$352</definedName>
    <definedName function="false" hidden="false" localSheetId="7" name="__xlnm.Print_Area_0_0_0_0_0_0_0_0_0_0_0" vbProcedure="false">'7.2'!$A$345:$J$352</definedName>
    <definedName function="false" hidden="false" localSheetId="7" name="__xlnm.Print_Area_0_0_0_0_0_0_0_0_0_0_0_0" vbProcedure="false">'7.2'!$A$345:$J$352</definedName>
    <definedName function="false" hidden="false" localSheetId="7" name="__xlnm.Print_Area_0_0_0_0_0_0_0_0_0_0_0_0_0" vbProcedure="false">'7.2'!$A$345:$J$352</definedName>
    <definedName function="false" hidden="false" localSheetId="7" name="__xlnm.Print_Area_0_0_0_0_0_0_0_0_0_0_0_0_0_0" vbProcedure="false">'7.2'!$A$345:$J$352</definedName>
    <definedName function="false" hidden="false" localSheetId="7" name="__xlnm.Print_Area_0_0_0_0_0_0_0_0_0_0_0_0_0_0_0" vbProcedure="false">'7.2'!$A$345:$J$352</definedName>
    <definedName function="false" hidden="false" localSheetId="7" name="__xlnm.Print_Area_0_0_0_0_0_0_0_0_0_0_0_0_0_0_0_0" vbProcedure="false">'7.2'!$A$345:$J$352</definedName>
    <definedName function="false" hidden="false" localSheetId="7" name="__xlnm.Print_Area_0_0_0_0_0_0_0_0_0_0_0_0_0_0_0_0_0" vbProcedure="false">'7.2'!$A$345:$J$352</definedName>
    <definedName function="false" hidden="false" localSheetId="7" name="__xlnm.Print_Area_0_0_0_0_0_0_0_0_0_0_0_0_0_0_0_0_0_0" vbProcedure="false">'7.2'!$A$345:$J$352</definedName>
    <definedName function="false" hidden="false" localSheetId="7" name="__xlnm.Print_Area_0_0_0_0_0_0_0_0_0_0_0_0_0_0_0_0_0_0_0" vbProcedure="false">'7.2'!$A$345:$J$352</definedName>
    <definedName function="false" hidden="false" localSheetId="7" name="__xlnm.Print_Area_0_0_0_0_0_0_0_0_0_0_0_0_0_0_0_0_0_0_0_0" vbProcedure="false">'7.2'!$A$345:$J$352</definedName>
    <definedName function="false" hidden="false" localSheetId="7" name="__xlnm.Print_Area_0_0_0_0_0_0_0_0_0_0_0_0_0_0_0_0_0_0_0_0_0" vbProcedure="false">'7.2'!$A$345:$J$352</definedName>
    <definedName function="false" hidden="false" localSheetId="7" name="__xlnm.Print_Area_0_0_0_0_0_0_0_0_0_0_0_0_0_0_0_0_0_0_0_0_0_0" vbProcedure="false">'7.2'!$A$345:$J$352</definedName>
    <definedName function="false" hidden="false" localSheetId="7" name="__xlnm.Print_Area_0_0_0_0_0_0_0_0_0_0_0_0_0_0_0_0_0_0_0_0_0_0_0" vbProcedure="false">'7.2'!$A$345:$J$352</definedName>
    <definedName function="false" hidden="false" localSheetId="7" name="__xlnm.Print_Area_0_0_0_0_0_0_0_0_0_0_0_0_0_0_0_0_0_0_0_0_0_0_0_0" vbProcedure="false">'7.2'!$A$345:$J$352</definedName>
    <definedName function="false" hidden="false" localSheetId="7" name="__xlnm.Print_Area_0_0_0_0_0_0_0_0_0_0_0_0_0_0_0_0_0_0_0_0_0_0_0_0_0" vbProcedure="false">'7.2'!$A$345:$J$352</definedName>
    <definedName function="false" hidden="false" localSheetId="7" name="__xlnm.Print_Area_0_0_0_0_0_0_0_0_0_0_0_0_0_0_0_0_0_0_0_0_0_0_0_0_0_0" vbProcedure="false">'7.2'!$A$345:$J$352</definedName>
    <definedName function="false" hidden="false" localSheetId="7" name="__xlnm.Print_Area_0_0_0_0_0_0_0_0_0_0_0_0_0_0_0_0_0_0_0_0_0_0_0_0_0_0_0" vbProcedure="false">'7.2'!$A$345:$J$352</definedName>
    <definedName function="false" hidden="false" localSheetId="7" name="__xlnm.Print_Area_0_0_0_0_0_0_0_0_0_0_0_0_0_0_0_0_0_0_0_0_0_0_0_0_0_0_0_0" vbProcedure="false">'7.2'!$A$345:$J$352</definedName>
    <definedName function="false" hidden="false" localSheetId="7" name="__xlnm.Print_Area_0_0_0_0_0_0_0_0_0_0_0_0_0_0_0_0_0_0_0_0_0_0_0_0_0_0_0_0_0" vbProcedure="false">'7.2'!$A$345:$J$352</definedName>
    <definedName function="false" hidden="false" localSheetId="7" name="__xlnm.Print_Area_0_0_0_0_0_0_0_0_0_0_0_0_0_0_0_0_0_0_0_0_0_0_0_0_0_0_0_0_0_0" vbProcedure="false">'7.2'!$A$345:$J$352</definedName>
    <definedName function="false" hidden="false" localSheetId="7" name="__xlnm.Print_Area_0_0_0_0_0_0_0_0_0_0_0_0_0_0_0_0_0_0_0_0_0_0_0_0_0_0_0_0_0_0_0" vbProcedure="false">'7.2'!$A$345:$J$352</definedName>
    <definedName function="false" hidden="false" localSheetId="7" name="__xlnm.Print_Area_0_0_0_0_0_0_0_0_0_0_0_0_0_0_0_0_0_0_0_0_0_0_0_0_0_0_0_0_0_0_0_0" vbProcedure="false">'7.2'!$A$345:$J$352</definedName>
    <definedName function="false" hidden="false" localSheetId="7" name="__xlnm.Print_Area_0_0_0_0_0_0_0_0_0_0_0_0_0_0_0_0_0_0_0_0_0_0_0_0_0_0_0_0_0_0_0_0_0" vbProcedure="false">'7.2'!$A$345:$J$352</definedName>
    <definedName function="false" hidden="false" localSheetId="7" name="__xlnm.Print_Area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_0_0_0" vbProcedure="false">'7.1'!$A$306:$I$341</definedName>
    <definedName function="false" hidden="false" localSheetId="8" name="Print_Area_0" vbProcedure="false">#n/a</definedName>
    <definedName function="false" hidden="false" localSheetId="8" name="Print_Area_0_0" vbProcedure="false">#n/a</definedName>
    <definedName function="false" hidden="false" localSheetId="8" name="Print_Area_0_0_0" vbProcedure="false">#n/a</definedName>
    <definedName function="false" hidden="false" localSheetId="8" name="Print_Area_0_0_0_0" vbProcedure="false">#n/a</definedName>
    <definedName function="false" hidden="false" localSheetId="8" name="Print_Area_0_0_0_0_0" vbProcedure="false">#n/a</definedName>
    <definedName function="false" hidden="false" localSheetId="8" name="Print_Area_0_0_0_0_0_0" vbProcedure="false">#n/a</definedName>
    <definedName function="false" hidden="false" localSheetId="8" name="Print_Area_0_0_0_0_0_0_0" vbProcedure="false">#n/a</definedName>
    <definedName function="false" hidden="false" localSheetId="8" name="Print_Area_0_0_0_0_0_0_0_0" vbProcedure="false">#n/a</definedName>
    <definedName function="false" hidden="false" localSheetId="8" name="Print_Area_0_0_0_0_0_0_0_0_0" vbProcedure="false">#n/a</definedName>
    <definedName function="false" hidden="false" localSheetId="8" name="Print_Area_0_0_0_0_0_0_0_0_0_0" vbProcedure="false">#n/a</definedName>
    <definedName function="false" hidden="false" localSheetId="8" name="Print_Area_0_0_0_0_0_0_0_0_0_0_0" vbProcedure="false">#n/a</definedName>
    <definedName function="false" hidden="false" localSheetId="8" name="Print_Area_0_0_0_0_0_0_0_0_0_0_0_0" vbProcedure="false">#n/a</definedName>
    <definedName function="false" hidden="false" localSheetId="8" name="_xlnm.Print_Area" vbProcedure="false">'7.3'!$A$389:$K$436</definedName>
    <definedName function="false" hidden="false" localSheetId="8" name="_xlnm.Print_Area_0" vbProcedure="false">'7.3'!$A$389:$K$436</definedName>
    <definedName function="false" hidden="false" localSheetId="8" name="_xlnm.Print_Area_0_0" vbProcedure="false">'7.3'!$A$389:$K$436</definedName>
    <definedName function="false" hidden="false" localSheetId="8" name="_xlnm.Print_Area_0_0_0" vbProcedure="false">'7.3'!$A$389:$K$436</definedName>
    <definedName function="false" hidden="false" localSheetId="8" name="_xlnm.Print_Area_0_0_0_0" vbProcedure="false">'7.3'!$A$389:$K$436</definedName>
    <definedName function="false" hidden="false" localSheetId="8" name="_xlnm.Print_Area_0_0_0_0_0" vbProcedure="false">'7.3'!$A$389:$K$436</definedName>
    <definedName function="false" hidden="false" localSheetId="8" name="_xlnm.Print_Area_0_0_0_0_0_0" vbProcedure="false">'7.3'!$A$389:$K$436</definedName>
    <definedName function="false" hidden="false" localSheetId="8" name="_xlnm.Print_Area_0_0_0_0_0_0_0" vbProcedure="false">'7.3'!$A$389:$K$436</definedName>
    <definedName function="false" hidden="false" localSheetId="8" name="_xlnm.Print_Area_0_0_0_0_0_0_0_0" vbProcedure="false">'7.3'!$A$389:$K$436</definedName>
    <definedName function="false" hidden="false" localSheetId="8" name="_xlnm.Print_Area_0_0_0_0_0_0_0_0_0" vbProcedure="false">'7.3'!$A$389:$K$436</definedName>
    <definedName function="false" hidden="false" localSheetId="8" name="_xlnm.Print_Area_0_0_0_0_0_0_0_0_0_0" vbProcedure="false">'7.3'!$A$389:$K$436</definedName>
    <definedName function="false" hidden="false" localSheetId="8" name="_xlnm.Print_Area_0_0_0_0_0_0_0_0_0_0_0" vbProcedure="false">'7.3'!$A$389:$K$436</definedName>
    <definedName function="false" hidden="false" localSheetId="8" name="_xlnm.Print_Area_0_0_0_0_0_0_0_0_0_0_0_0" vbProcedure="false">'7.3'!$A$389:$K$436</definedName>
    <definedName function="false" hidden="false" localSheetId="8" name="_xlnm.Print_Area_0_0_0_0_0_0_0_0_0_0_0_0_0" vbProcedure="false">'7.3'!$A$389:$K$436</definedName>
    <definedName function="false" hidden="false" localSheetId="8" name="_xlnm.Print_Area_0_0_0_0_0_0_0_0_0_0_0_0_0_0" vbProcedure="false">'7.3'!$A$389:$K$436</definedName>
    <definedName function="false" hidden="false" localSheetId="8" name="_xlnm.Print_Area_0_0_0_0_0_0_0_0_0_0_0_0_0_0_0" vbProcedure="false">'7.3'!$A$389:$K$436</definedName>
    <definedName function="false" hidden="false" localSheetId="8" name="_xlnm.Print_Area_0_0_0_0_0_0_0_0_0_0_0_0_0_0_0_0" vbProcedure="false">'7.3'!$A$389:$K$436</definedName>
    <definedName function="false" hidden="false" localSheetId="8" name="_xlnm.Print_Area_0_0_0_0_0_0_0_0_0_0_0_0_0_0_0_0_0" vbProcedure="false">'7.3'!$A$389:$K$436</definedName>
    <definedName function="false" hidden="false" localSheetId="8" name="_xlnm.Print_Area_0_0_0_0_0_0_0_0_0_0_0_0_0_0_0_0_0_0" vbProcedure="false">'7.3'!$A$389:$K$436</definedName>
    <definedName function="false" hidden="false" localSheetId="8" name="_xlnm.Print_Area_0_0_0_0_0_0_0_0_0_0_0_0_0_0_0_0_0_0_0" vbProcedure="false">'7.3'!$A$389:$K$436</definedName>
    <definedName function="false" hidden="false" localSheetId="8" name="_xlnm.Print_Area_0_0_0_0_0_0_0_0_0_0_0_0_0_0_0_0_0_0_0_0" vbProcedure="false">'7.3'!$A$389:$K$436</definedName>
    <definedName function="false" hidden="false" localSheetId="8" name="_xlnm.Print_Area_0_0_0_0_0_0_0_0_0_0_0_0_0_0_0_0_0_0_0_0_0" vbProcedure="false">'7.3'!$A$389:$K$436</definedName>
    <definedName function="false" hidden="false" localSheetId="8" name="_xlnm.Print_Area_0_0_0_0_0_0_0_0_0_0_0_0_0_0_0_0_0_0_0_0_0_0" vbProcedure="false">'7.3'!$A$389:$K$436</definedName>
    <definedName function="false" hidden="false" localSheetId="8" name="_xlnm.Print_Area_0_0_0_0_0_0_0_0_0_0_0_0_0_0_0_0_0_0_0_0_0_0_0" vbProcedure="false">'7.3'!$A$389:$K$436</definedName>
    <definedName function="false" hidden="false" localSheetId="8" name="_xlnm.Print_Area_0_0_0_0_0_0_0_0_0_0_0_0_0_0_0_0_0_0_0_0_0_0_0_0" vbProcedure="false">'7.3'!$A$389:$K$436</definedName>
    <definedName function="false" hidden="false" localSheetId="8" name="_xlnm.Print_Area_0_0_0_0_0_0_0_0_0_0_0_0_0_0_0_0_0_0_0_0_0_0_0_0_0" vbProcedure="false">'7.3'!$A$389:$K$436</definedName>
    <definedName function="false" hidden="false" localSheetId="8" name="_xlnm.Print_Area_0_0_0_0_0_0_0_0_0_0_0_0_0_0_0_0_0_0_0_0_0_0_0_0_0_0" vbProcedure="false">'7.3'!$A$389:$K$436</definedName>
    <definedName function="false" hidden="false" localSheetId="8" name="_xlnm.Print_Area_0_0_0_0_0_0_0_0_0_0_0_0_0_0_0_0_0_0_0_0_0_0_0_0_0_0_0" vbProcedure="false">'7.3'!$A$389:$K$436</definedName>
    <definedName function="false" hidden="false" localSheetId="8" name="_xlnm.Print_Area_0_0_0_0_0_0_0_0_0_0_0_0_0_0_0_0_0_0_0_0_0_0_0_0_0_0_0_0" vbProcedure="false">'7.3'!$A$389:$K$436</definedName>
    <definedName function="false" hidden="false" localSheetId="8" name="_xlnm.Print_Area_0_0_0_0_0_0_0_0_0_0_0_0_0_0_0_0_0_0_0_0_0_0_0_0_0_0_0_0_0" vbProcedure="false">'7.3'!$A$389:$K$436</definedName>
    <definedName function="false" hidden="false" localSheetId="8" name="_xlnm.Print_Area_0_0_0_0_0_0_0_0_0_0_0_0_0_0_0_0_0_0_0_0_0_0_0_0_0_0_0_0_0_0" vbProcedure="false">'7.3'!$A$389:$K$436</definedName>
    <definedName function="false" hidden="false" localSheetId="8" name="_xlnm.Print_Area_0_0_0_0_0_0_0_0_0_0_0_0_0_0_0_0_0_0_0_0_0_0_0_0_0_0_0_0_0_0_0" vbProcedure="false">'7.3'!$A$389:$K$436</definedName>
    <definedName function="false" hidden="false" localSheetId="8" name="_xlnm.Print_Area_0_0_0_0_0_0_0_0_0_0_0_0_0_0_0_0_0_0_0_0_0_0_0_0_0_0_0_0_0_0_0_0" vbProcedure="false">'7.3'!$A$389:$K$436</definedName>
    <definedName function="false" hidden="false" localSheetId="8" name="_xlnm.Print_Area_0_0_0_0_0_0_0_0_0_0_0_0_0_0_0_0_0_0_0_0_0_0_0_0_0_0_0_0_0_0_0_0_0" vbProcedure="false">'7.3'!$A$389:$K$436</definedName>
    <definedName function="false" hidden="false" localSheetId="8" name="_xlnm.Print_Area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_0_0_0_0" vbProcedure="false">'7.3'!$A$389:$K$436</definedName>
    <definedName function="false" hidden="false" localSheetId="8" name="__xlnm.Print_Area" vbProcedure="false">'7.3'!$A$389:$J$414</definedName>
    <definedName function="false" hidden="false" localSheetId="8" name="__xlnm.Print_Area_0" vbProcedure="false">'7.3'!$A$389:$J$414</definedName>
    <definedName function="false" hidden="false" localSheetId="8" name="__xlnm.Print_Area_0_0" vbProcedure="false">'7.3'!$A$389:$J$414</definedName>
    <definedName function="false" hidden="false" localSheetId="8" name="__xlnm.Print_Area_0_0_0" vbProcedure="false">'7.3'!$A$389:$J$414</definedName>
    <definedName function="false" hidden="false" localSheetId="8" name="__xlnm.Print_Area_0_0_0_0" vbProcedure="false">'7.3'!$A$389:$J$414</definedName>
    <definedName function="false" hidden="false" localSheetId="8" name="__xlnm.Print_Area_0_0_0_0_0" vbProcedure="false">'7.3'!$A$389:$J$414</definedName>
    <definedName function="false" hidden="false" localSheetId="8" name="__xlnm.Print_Area_0_0_0_0_0_0" vbProcedure="false">'7.3'!$A$389:$J$414</definedName>
    <definedName function="false" hidden="false" localSheetId="8" name="__xlnm.Print_Area_0_0_0_0_0_0_0" vbProcedure="false">'7.3'!$A$389:$J$414</definedName>
    <definedName function="false" hidden="false" localSheetId="8" name="__xlnm.Print_Area_0_0_0_0_0_0_0_0" vbProcedure="false">'7.3'!$A$389:$J$414</definedName>
    <definedName function="false" hidden="false" localSheetId="8" name="__xlnm.Print_Area_0_0_0_0_0_0_0_0_0" vbProcedure="false">'7.3'!$A$389:$J$414</definedName>
    <definedName function="false" hidden="false" localSheetId="8" name="__xlnm.Print_Area_0_0_0_0_0_0_0_0_0_0" vbProcedure="false">'7.3'!$A$389:$J$414</definedName>
    <definedName function="false" hidden="false" localSheetId="8" name="__xlnm.Print_Area_0_0_0_0_0_0_0_0_0_0_0" vbProcedure="false">'7.3'!$A$389:$J$414</definedName>
    <definedName function="false" hidden="false" localSheetId="8" name="__xlnm.Print_Area_0_0_0_0_0_0_0_0_0_0_0_0" vbProcedure="false">'7.3'!$A$389:$J$414</definedName>
    <definedName function="false" hidden="false" localSheetId="8" name="__xlnm.Print_Area_0_0_0_0_0_0_0_0_0_0_0_0_0" vbProcedure="false">'7.3'!$A$389:$J$414</definedName>
    <definedName function="false" hidden="false" localSheetId="8" name="__xlnm.Print_Area_0_0_0_0_0_0_0_0_0_0_0_0_0_0" vbProcedure="false">'7.3'!$A$389:$J$414</definedName>
    <definedName function="false" hidden="false" localSheetId="8" name="__xlnm.Print_Area_0_0_0_0_0_0_0_0_0_0_0_0_0_0_0" vbProcedure="false">'7.3'!$A$389:$J$414</definedName>
    <definedName function="false" hidden="false" localSheetId="8" name="__xlnm.Print_Area_0_0_0_0_0_0_0_0_0_0_0_0_0_0_0_0" vbProcedure="false">'7.3'!$A$389:$J$414</definedName>
    <definedName function="false" hidden="false" localSheetId="8" name="__xlnm.Print_Area_0_0_0_0_0_0_0_0_0_0_0_0_0_0_0_0_0" vbProcedure="false">'7.3'!$A$389:$J$414</definedName>
    <definedName function="false" hidden="false" localSheetId="8" name="__xlnm.Print_Area_0_0_0_0_0_0_0_0_0_0_0_0_0_0_0_0_0_0" vbProcedure="false">'7.3'!$A$389:$J$414</definedName>
    <definedName function="false" hidden="false" localSheetId="8" name="__xlnm.Print_Area_0_0_0_0_0_0_0_0_0_0_0_0_0_0_0_0_0_0_0" vbProcedure="false">'7.3'!$A$389:$J$414</definedName>
    <definedName function="false" hidden="false" localSheetId="8" name="__xlnm.Print_Area_0_0_0_0_0_0_0_0_0_0_0_0_0_0_0_0_0_0_0_0" vbProcedure="false">'7.3'!$A$389:$J$414</definedName>
    <definedName function="false" hidden="false" localSheetId="8" name="__xlnm.Print_Area_0_0_0_0_0_0_0_0_0_0_0_0_0_0_0_0_0_0_0_0_0" vbProcedure="false">'7.3'!$A$389:$J$414</definedName>
    <definedName function="false" hidden="false" localSheetId="8" name="__xlnm.Print_Area_0_0_0_0_0_0_0_0_0_0_0_0_0_0_0_0_0_0_0_0_0_0" vbProcedure="false">'7.3'!$A$389:$J$414</definedName>
    <definedName function="false" hidden="false" localSheetId="8" name="__xlnm.Print_Area_0_0_0_0_0_0_0_0_0_0_0_0_0_0_0_0_0_0_0_0_0_0_0" vbProcedure="false">'7.3'!$A$389:$J$414</definedName>
    <definedName function="false" hidden="false" localSheetId="8" name="__xlnm.Print_Area_0_0_0_0_0_0_0_0_0_0_0_0_0_0_0_0_0_0_0_0_0_0_0_0" vbProcedure="false">'7.3'!$A$389:$J$414</definedName>
    <definedName function="false" hidden="false" localSheetId="8" name="__xlnm.Print_Area_0_0_0_0_0_0_0_0_0_0_0_0_0_0_0_0_0_0_0_0_0_0_0_0_0" vbProcedure="false">'7.3'!$A$389:$J$414</definedName>
    <definedName function="false" hidden="false" localSheetId="8" name="__xlnm.Print_Area_0_0_0_0_0_0_0_0_0_0_0_0_0_0_0_0_0_0_0_0_0_0_0_0_0_0" vbProcedure="false">'7.3'!$A$389:$J$414</definedName>
    <definedName function="false" hidden="false" localSheetId="8" name="__xlnm.Print_Area_0_0_0_0_0_0_0_0_0_0_0_0_0_0_0_0_0_0_0_0_0_0_0_0_0_0_0" vbProcedure="false">'7.3'!$A$389:$J$414</definedName>
    <definedName function="false" hidden="false" localSheetId="8" name="__xlnm.Print_Area_0_0_0_0_0_0_0_0_0_0_0_0_0_0_0_0_0_0_0_0_0_0_0_0_0_0_0_0" vbProcedure="false">'7.3'!$A$389:$J$414</definedName>
    <definedName function="false" hidden="false" localSheetId="8" name="__xlnm.Print_Area_0_0_0_0_0_0_0_0_0_0_0_0_0_0_0_0_0_0_0_0_0_0_0_0_0_0_0_0_0" vbProcedure="false">'7.3'!$A$389:$J$414</definedName>
    <definedName function="false" hidden="false" localSheetId="8" name="__xlnm.Print_Area_0_0_0_0_0_0_0_0_0_0_0_0_0_0_0_0_0_0_0_0_0_0_0_0_0_0_0_0_0_0" vbProcedure="false">'7.3'!$A$389:$J$414</definedName>
    <definedName function="false" hidden="false" localSheetId="8" name="__xlnm.Print_Area_0_0_0_0_0_0_0_0_0_0_0_0_0_0_0_0_0_0_0_0_0_0_0_0_0_0_0_0_0_0_0" vbProcedure="false">'7.3'!$A$389:$J$414</definedName>
    <definedName function="false" hidden="false" localSheetId="8" name="__xlnm.Print_Area_0_0_0_0_0_0_0_0_0_0_0_0_0_0_0_0_0_0_0_0_0_0_0_0_0_0_0_0_0_0_0_0" vbProcedure="false">'7.3'!$A$389:$J$414</definedName>
    <definedName function="false" hidden="false" localSheetId="8" name="__xlnm.Print_Area_0_0_0_0_0_0_0_0_0_0_0_0_0_0_0_0_0_0_0_0_0_0_0_0_0_0_0_0_0_0_0_0_0" vbProcedure="false">'7.3'!$A$389:$J$414</definedName>
    <definedName function="false" hidden="false" localSheetId="8" name="__xlnm.Print_Area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_0" vbProcedure="false">#n/a</definedName>
    <definedName function="false" hidden="false" localSheetId="9" name="Print_Area_0" vbProcedure="false">'7.3'!$A$420:$K$459</definedName>
    <definedName function="false" hidden="false" localSheetId="9" name="Print_Area_0_0" vbProcedure="false">'7.3'!$A$420:$K$459</definedName>
    <definedName function="false" hidden="false" localSheetId="9" name="Print_Area_0_0_0" vbProcedure="false">'7.3'!$A$420:$K$459</definedName>
    <definedName function="false" hidden="false" localSheetId="9" name="Print_Area_0_0_0_0" vbProcedure="false">'7.3'!$A$420:$K$459</definedName>
    <definedName function="false" hidden="false" localSheetId="9" name="Print_Area_0_0_0_0_0" vbProcedure="false">'7.3'!$A$420:$K$459</definedName>
    <definedName function="false" hidden="false" localSheetId="9" name="Print_Area_0_0_0_0_0_0" vbProcedure="false">'7.3'!$A$420:$K$459</definedName>
    <definedName function="false" hidden="false" localSheetId="9" name="Print_Area_0_0_0_0_0_0_0" vbProcedure="false">'7.3'!$A$420:$K$459</definedName>
    <definedName function="false" hidden="false" localSheetId="9" name="Print_Area_0_0_0_0_0_0_0_0" vbProcedure="false">'7.3'!$A$420:$K$459</definedName>
    <definedName function="false" hidden="false" localSheetId="9" name="Print_Area_0_0_0_0_0_0_0_0_0" vbProcedure="false">'7.3'!$A$420:$K$459</definedName>
    <definedName function="false" hidden="false" localSheetId="9" name="Print_Area_0_0_0_0_0_0_0_0_0_0" vbProcedure="false">'7.3'!$A$420:$K$459</definedName>
    <definedName function="false" hidden="false" localSheetId="9" name="Print_Area_0_0_0_0_0_0_0_0_0_0_0" vbProcedure="false">'7.3'!$A$420:$K$459</definedName>
    <definedName function="false" hidden="false" localSheetId="9" name="Print_Area_0_0_0_0_0_0_0_0_0_0_0_0" vbProcedure="false">'7.3'!$A$420:$K$459</definedName>
    <definedName function="false" hidden="false" localSheetId="9" name="_xlnm.Print_Area" vbProcedure="false">'8'!$A$413:$K$510</definedName>
    <definedName function="false" hidden="false" localSheetId="9" name="_xlnm.Print_Area_0" vbProcedure="false">'8'!$A$413:$L$541</definedName>
    <definedName function="false" hidden="false" localSheetId="9" name="_xlnm.Print_Area_0_0" vbProcedure="false">'8'!$A$413:$K$510</definedName>
    <definedName function="false" hidden="false" localSheetId="9" name="_xlnm.Print_Area_0_0_0" vbProcedure="false">'8'!$A$413:$L$541</definedName>
    <definedName function="false" hidden="false" localSheetId="9" name="_xlnm.Print_Area_0_0_0_0" vbProcedure="false">'8'!$A$413:$K$510</definedName>
    <definedName function="false" hidden="false" localSheetId="9" name="_xlnm.Print_Area_0_0_0_0_0" vbProcedure="false">'8'!$A$413:$L$541</definedName>
    <definedName function="false" hidden="false" localSheetId="9" name="_xlnm.Print_Area_0_0_0_0_0_0" vbProcedure="false">'8'!$A$413:$K$510</definedName>
    <definedName function="false" hidden="false" localSheetId="9" name="_xlnm.Print_Area_0_0_0_0_0_0_0" vbProcedure="false">'8'!$A$413:$L$541</definedName>
    <definedName function="false" hidden="false" localSheetId="9" name="_xlnm.Print_Area_0_0_0_0_0_0_0_0" vbProcedure="false">'8'!$A$413:$K$510</definedName>
    <definedName function="false" hidden="false" localSheetId="9" name="_xlnm.Print_Area_0_0_0_0_0_0_0_0_0" vbProcedure="false">'8'!$A$413:$L$541</definedName>
    <definedName function="false" hidden="false" localSheetId="9" name="_xlnm.Print_Area_0_0_0_0_0_0_0_0_0_0" vbProcedure="false">'8'!$A$413:$K$510</definedName>
    <definedName function="false" hidden="false" localSheetId="9" name="_xlnm.Print_Area_0_0_0_0_0_0_0_0_0_0_0" vbProcedure="false">'8'!$A$413:$L$541</definedName>
    <definedName function="false" hidden="false" localSheetId="9" name="_xlnm.Print_Area_0_0_0_0_0_0_0_0_0_0_0_0" vbProcedure="false">'8'!$A$413:$K$510</definedName>
    <definedName function="false" hidden="false" localSheetId="9" name="_xlnm.Print_Area_0_0_0_0_0_0_0_0_0_0_0_0_0" vbProcedure="false">'8'!$A$417:$L$541</definedName>
    <definedName function="false" hidden="false" localSheetId="9" name="_xlnm.Print_Area_0_0_0_0_0_0_0_0_0_0_0_0_0_0" vbProcedure="false">'8'!$A$417:$K$438</definedName>
    <definedName function="false" hidden="false" localSheetId="9" name="_xlnm.Print_Area_0_0_0_0_0_0_0_0_0_0_0_0_0_0_0" vbProcedure="false">'8'!$A$417:$L$541</definedName>
    <definedName function="false" hidden="false" localSheetId="9" name="_xlnm.Print_Area_0_0_0_0_0_0_0_0_0_0_0_0_0_0_0_0" vbProcedure="false">'8'!$A$417:$K$438</definedName>
    <definedName function="false" hidden="false" localSheetId="9" name="_xlnm.Print_Area_0_0_0_0_0_0_0_0_0_0_0_0_0_0_0_0_0" vbProcedure="false">'8'!$A$417:$L$541</definedName>
    <definedName function="false" hidden="false" localSheetId="9" name="_xlnm.Print_Area_0_0_0_0_0_0_0_0_0_0_0_0_0_0_0_0_0_0" vbProcedure="false">'8'!$A$417:$K$438</definedName>
    <definedName function="false" hidden="false" localSheetId="9" name="_xlnm.Print_Area_0_0_0_0_0_0_0_0_0_0_0_0_0_0_0_0_0_0_0" vbProcedure="false">'8'!$A$417:$L$541</definedName>
    <definedName function="false" hidden="false" localSheetId="9" name="_xlnm.Print_Area_0_0_0_0_0_0_0_0_0_0_0_0_0_0_0_0_0_0_0_0" vbProcedure="false">'8'!$A$417:$K$438</definedName>
    <definedName function="false" hidden="false" localSheetId="9" name="_xlnm.Print_Area_0_0_0_0_0_0_0_0_0_0_0_0_0_0_0_0_0_0_0_0_0" vbProcedure="false">'8'!$A$417:$L$541</definedName>
    <definedName function="false" hidden="false" localSheetId="9" name="_xlnm.Print_Area_0_0_0_0_0_0_0_0_0_0_0_0_0_0_0_0_0_0_0_0_0_0" vbProcedure="false">'8'!$A$417:$K$438</definedName>
    <definedName function="false" hidden="false" localSheetId="9" name="_xlnm.Print_Area_0_0_0_0_0_0_0_0_0_0_0_0_0_0_0_0_0_0_0_0_0_0_0" vbProcedure="false">'8'!$A$417:$L$541</definedName>
    <definedName function="false" hidden="false" localSheetId="9" name="_xlnm.Print_Area_0_0_0_0_0_0_0_0_0_0_0_0_0_0_0_0_0_0_0_0_0_0_0_0" vbProcedure="false">'8'!$A$417:$K$438</definedName>
    <definedName function="false" hidden="false" localSheetId="9" name="_xlnm.Print_Area_0_0_0_0_0_0_0_0_0_0_0_0_0_0_0_0_0_0_0_0_0_0_0_0_0" vbProcedure="false">'8'!$A$417:$L$541</definedName>
    <definedName function="false" hidden="false" localSheetId="9" name="_xlnm.Print_Area_0_0_0_0_0_0_0_0_0_0_0_0_0_0_0_0_0_0_0_0_0_0_0_0_0_0" vbProcedure="false">'8'!$A$417:$K$438</definedName>
    <definedName function="false" hidden="false" localSheetId="9" name="_xlnm.Print_Area_0_0_0_0_0_0_0_0_0_0_0_0_0_0_0_0_0_0_0_0_0_0_0_0_0_0_0" vbProcedure="false">'8'!$A$417:$L$541</definedName>
    <definedName function="false" hidden="false" localSheetId="9" name="_xlnm.Print_Area_0_0_0_0_0_0_0_0_0_0_0_0_0_0_0_0_0_0_0_0_0_0_0_0_0_0_0_0" vbProcedure="false">'8'!$A$417:$K$438</definedName>
    <definedName function="false" hidden="false" localSheetId="9" name="_xlnm.Print_Area_0_0_0_0_0_0_0_0_0_0_0_0_0_0_0_0_0_0_0_0_0_0_0_0_0_0_0_0_0" vbProcedure="false">'8'!$A$417:$L$541</definedName>
    <definedName function="false" hidden="false" localSheetId="9" name="_xlnm.Print_Area_0_0_0_0_0_0_0_0_0_0_0_0_0_0_0_0_0_0_0_0_0_0_0_0_0_0_0_0_0_0" vbProcedure="false">'8'!$A$417:$K$438</definedName>
    <definedName function="false" hidden="false" localSheetId="9" name="_xlnm.Print_Area_0_0_0_0_0_0_0_0_0_0_0_0_0_0_0_0_0_0_0_0_0_0_0_0_0_0_0_0_0_0_0" vbProcedure="false">'8'!$A$417:$L$541</definedName>
    <definedName function="false" hidden="false" localSheetId="9" name="_xlnm.Print_Area_0_0_0_0_0_0_0_0_0_0_0_0_0_0_0_0_0_0_0_0_0_0_0_0_0_0_0_0_0_0_0_0" vbProcedure="false">'8'!$A$417:$K$438</definedName>
    <definedName function="false" hidden="false" localSheetId="9" name="_xlnm.Print_Area_0_0_0_0_0_0_0_0_0_0_0_0_0_0_0_0_0_0_0_0_0_0_0_0_0_0_0_0_0_0_0_0_0" vbProcedure="false">'8'!$A$417:$L$541</definedName>
    <definedName function="false" hidden="false" localSheetId="9" name="_xlnm.Print_Area_0_0_0_0_0_0_0_0_0_0_0_0_0_0_0_0_0_0_0_0_0_0_0_0_0_0_0_0_0_0_0_0_0_0" vbProcedure="false">'8'!$A$417:$K$438</definedName>
    <definedName function="false" hidden="false" localSheetId="9" name="_xlnm.Print_Area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" vbProcedure="false">'8'!$A$417:$K$438</definedName>
    <definedName function="false" hidden="false" localSheetId="9" name="_xlnm.Print_Area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" vbProcedure="false">'8'!$A$417:$K$438</definedName>
    <definedName function="false" hidden="false" localSheetId="9" name="_xlnm.Print_Area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_0_0_0_0" vbProcedure="false">'8'!$A$417:$L$541</definedName>
    <definedName function="false" hidden="false" localSheetId="9" name="__xlnm.Print_Area" vbProcedure="false">'8'!$A$417:$K$449</definedName>
    <definedName function="false" hidden="false" localSheetId="9" name="__xlnm.Print_Area_0" vbProcedure="false">'8'!$A$417:$K$449</definedName>
    <definedName function="false" hidden="false" localSheetId="9" name="__xlnm.Print_Area_0_0" vbProcedure="false">'8'!$A$417:$K$449</definedName>
    <definedName function="false" hidden="false" localSheetId="9" name="__xlnm.Print_Area_0_0_0" vbProcedure="false">'8'!$A$417:$K$449</definedName>
    <definedName function="false" hidden="false" localSheetId="9" name="__xlnm.Print_Area_0_0_0_0" vbProcedure="false">'8'!$A$417:$K$449</definedName>
    <definedName function="false" hidden="false" localSheetId="9" name="__xlnm.Print_Area_0_0_0_0_0" vbProcedure="false">'8'!$A$417:$K$449</definedName>
    <definedName function="false" hidden="false" localSheetId="9" name="__xlnm.Print_Area_0_0_0_0_0_0" vbProcedure="false">'8'!$A$417:$K$449</definedName>
    <definedName function="false" hidden="false" localSheetId="9" name="__xlnm.Print_Area_0_0_0_0_0_0_0" vbProcedure="false">'8'!$A$417:$K$449</definedName>
    <definedName function="false" hidden="false" localSheetId="9" name="__xlnm.Print_Area_0_0_0_0_0_0_0_0" vbProcedure="false">'8'!$A$417:$K$449</definedName>
    <definedName function="false" hidden="false" localSheetId="9" name="__xlnm.Print_Area_0_0_0_0_0_0_0_0_0" vbProcedure="false">'8'!$A$417:$K$449</definedName>
    <definedName function="false" hidden="false" localSheetId="9" name="__xlnm.Print_Area_0_0_0_0_0_0_0_0_0_0" vbProcedure="false">'8'!$A$417:$K$449</definedName>
    <definedName function="false" hidden="false" localSheetId="9" name="__xlnm.Print_Area_0_0_0_0_0_0_0_0_0_0_0" vbProcedure="false">'8'!$A$417:$K$449</definedName>
    <definedName function="false" hidden="false" localSheetId="9" name="__xlnm.Print_Area_0_0_0_0_0_0_0_0_0_0_0_0" vbProcedure="false">'8'!$A$417:$K$449</definedName>
    <definedName function="false" hidden="false" localSheetId="9" name="__xlnm.Print_Area_0_0_0_0_0_0_0_0_0_0_0_0_0" vbProcedure="false">'8'!$A$417:$K$449</definedName>
    <definedName function="false" hidden="false" localSheetId="9" name="__xlnm.Print_Area_0_0_0_0_0_0_0_0_0_0_0_0_0_0" vbProcedure="false">'8'!$A$417:$K$449</definedName>
    <definedName function="false" hidden="false" localSheetId="9" name="__xlnm.Print_Area_0_0_0_0_0_0_0_0_0_0_0_0_0_0_0" vbProcedure="false">'8'!$A$417:$K$449</definedName>
    <definedName function="false" hidden="false" localSheetId="9" name="__xlnm.Print_Area_0_0_0_0_0_0_0_0_0_0_0_0_0_0_0_0" vbProcedure="false">'8'!$A$417:$K$449</definedName>
    <definedName function="false" hidden="false" localSheetId="9" name="__xlnm.Print_Area_0_0_0_0_0_0_0_0_0_0_0_0_0_0_0_0_0" vbProcedure="false">'8'!$A$417:$K$449</definedName>
    <definedName function="false" hidden="false" localSheetId="9" name="__xlnm.Print_Area_0_0_0_0_0_0_0_0_0_0_0_0_0_0_0_0_0_0" vbProcedure="false">'8'!$A$417:$K$449</definedName>
    <definedName function="false" hidden="false" localSheetId="9" name="__xlnm.Print_Area_0_0_0_0_0_0_0_0_0_0_0_0_0_0_0_0_0_0_0" vbProcedure="false">'8'!$A$417:$K$449</definedName>
    <definedName function="false" hidden="false" localSheetId="9" name="__xlnm.Print_Area_0_0_0_0_0_0_0_0_0_0_0_0_0_0_0_0_0_0_0_0" vbProcedure="false">'8'!$A$417:$K$449</definedName>
    <definedName function="false" hidden="false" localSheetId="9" name="__xlnm.Print_Area_0_0_0_0_0_0_0_0_0_0_0_0_0_0_0_0_0_0_0_0_0" vbProcedure="false">'8'!$A$417:$K$449</definedName>
    <definedName function="false" hidden="false" localSheetId="9" name="__xlnm.Print_Area_0_0_0_0_0_0_0_0_0_0_0_0_0_0_0_0_0_0_0_0_0_0" vbProcedure="false">'8'!$A$417:$K$449</definedName>
    <definedName function="false" hidden="false" localSheetId="9" name="__xlnm.Print_Area_0_0_0_0_0_0_0_0_0_0_0_0_0_0_0_0_0_0_0_0_0_0_0" vbProcedure="false">'8'!$A$417:$K$449</definedName>
    <definedName function="false" hidden="false" localSheetId="9" name="__xlnm.Print_Area_0_0_0_0_0_0_0_0_0_0_0_0_0_0_0_0_0_0_0_0_0_0_0_0" vbProcedure="false">'8'!$A$417:$K$449</definedName>
    <definedName function="false" hidden="false" localSheetId="9" name="__xlnm.Print_Area_0_0_0_0_0_0_0_0_0_0_0_0_0_0_0_0_0_0_0_0_0_0_0_0_0" vbProcedure="false">'8'!$A$417:$K$449</definedName>
    <definedName function="false" hidden="false" localSheetId="9" name="__xlnm.Print_Area_0_0_0_0_0_0_0_0_0_0_0_0_0_0_0_0_0_0_0_0_0_0_0_0_0_0" vbProcedure="false">'8'!$A$417:$K$449</definedName>
    <definedName function="false" hidden="false" localSheetId="9" name="__xlnm.Print_Area_0_0_0_0_0_0_0_0_0_0_0_0_0_0_0_0_0_0_0_0_0_0_0_0_0_0_0" vbProcedure="false">'8'!$A$417:$K$449</definedName>
    <definedName function="false" hidden="false" localSheetId="9" name="__xlnm.Print_Area_0_0_0_0_0_0_0_0_0_0_0_0_0_0_0_0_0_0_0_0_0_0_0_0_0_0_0_0" vbProcedure="false">'8'!$A$417:$K$449</definedName>
    <definedName function="false" hidden="false" localSheetId="9" name="__xlnm.Print_Area_0_0_0_0_0_0_0_0_0_0_0_0_0_0_0_0_0_0_0_0_0_0_0_0_0_0_0_0_0" vbProcedure="false">'8'!$A$417:$K$449</definedName>
    <definedName function="false" hidden="false" localSheetId="9" name="__xlnm.Print_Area_0_0_0_0_0_0_0_0_0_0_0_0_0_0_0_0_0_0_0_0_0_0_0_0_0_0_0_0_0_0" vbProcedure="false">'8'!$A$417:$K$449</definedName>
    <definedName function="false" hidden="false" localSheetId="9" name="__xlnm.Print_Area_0_0_0_0_0_0_0_0_0_0_0_0_0_0_0_0_0_0_0_0_0_0_0_0_0_0_0_0_0_0_0" vbProcedure="false">'8'!$A$417:$K$449</definedName>
    <definedName function="false" hidden="false" localSheetId="9" name="__xlnm.Print_Area_0_0_0_0_0_0_0_0_0_0_0_0_0_0_0_0_0_0_0_0_0_0_0_0_0_0_0_0_0_0_0_0" vbProcedure="false">'8'!$A$417:$K$449</definedName>
    <definedName function="false" hidden="false" localSheetId="9" name="__xlnm.Print_Area_0_0_0_0_0_0_0_0_0_0_0_0_0_0_0_0_0_0_0_0_0_0_0_0_0_0_0_0_0_0_0_0_0" vbProcedure="false">'8'!$A$417:$K$449</definedName>
    <definedName function="false" hidden="false" localSheetId="9" name="__xlnm.Print_Area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_0_0_0" vbProcedure="false">'7.3'!$A$420:$K$459</definedName>
    <definedName function="false" hidden="false" localSheetId="10" name="Print_Area_0" vbProcedure="false">'8'!$A$453:$Q$476</definedName>
    <definedName function="false" hidden="false" localSheetId="10" name="Print_Area_0_0" vbProcedure="false">'8'!$A$453:$Q$476</definedName>
    <definedName function="false" hidden="false" localSheetId="10" name="Print_Area_0_0_0" vbProcedure="false">'8'!$A$453:$Q$476</definedName>
    <definedName function="false" hidden="false" localSheetId="10" name="Print_Area_0_0_0_0" vbProcedure="false">'8'!$A$453:$Q$476</definedName>
    <definedName function="false" hidden="false" localSheetId="10" name="Print_Area_0_0_0_0_0" vbProcedure="false">'8'!$A$453:$Q$476</definedName>
    <definedName function="false" hidden="false" localSheetId="10" name="Print_Area_0_0_0_0_0_0" vbProcedure="false">'8'!$A$453:$Q$476</definedName>
    <definedName function="false" hidden="false" localSheetId="10" name="Print_Area_0_0_0_0_0_0_0" vbProcedure="false">'8'!$A$453:$Q$476</definedName>
    <definedName function="false" hidden="false" localSheetId="10" name="Print_Area_0_0_0_0_0_0_0_0" vbProcedure="false">'8'!$A$453:$Q$476</definedName>
    <definedName function="false" hidden="false" localSheetId="10" name="Print_Area_0_0_0_0_0_0_0_0_0" vbProcedure="false">'8'!$A$453:$Q$476</definedName>
    <definedName function="false" hidden="false" localSheetId="10" name="Print_Area_0_0_0_0_0_0_0_0_0_0" vbProcedure="false">'8'!$A$453:$Q$476</definedName>
    <definedName function="false" hidden="false" localSheetId="10" name="Print_Area_0_0_0_0_0_0_0_0_0_0_0" vbProcedure="false">'8'!$A$453:$Q$476</definedName>
    <definedName function="false" hidden="false" localSheetId="10" name="Print_Area_0_0_0_0_0_0_0_0_0_0_0_0" vbProcedure="false">'8'!$A$453:$Q$476</definedName>
    <definedName function="false" hidden="false" localSheetId="10" name="_xlnm.Print_Area" vbProcedure="false">'9'!$A$456:$Q$486</definedName>
    <definedName function="false" hidden="false" localSheetId="10" name="_xlnm.Print_Area_0" vbProcedure="false">'9'!$A$456:$Q$486</definedName>
    <definedName function="false" hidden="false" localSheetId="10" name="_xlnm.Print_Area_0_0" vbProcedure="false">'9'!$A$456:$Q$486</definedName>
    <definedName function="false" hidden="false" localSheetId="10" name="_xlnm.Print_Area_0_0_0" vbProcedure="false">'9'!$A$456:$Q$486</definedName>
    <definedName function="false" hidden="false" localSheetId="10" name="_xlnm.Print_Area_0_0_0_0" vbProcedure="false">'9'!$A$456:$Q$486</definedName>
    <definedName function="false" hidden="false" localSheetId="10" name="_xlnm.Print_Area_0_0_0_0_0" vbProcedure="false">'9'!$A$456:$Q$486</definedName>
    <definedName function="false" hidden="false" localSheetId="10" name="_xlnm.Print_Area_0_0_0_0_0_0" vbProcedure="false">'9'!$A$456:$Q$486</definedName>
    <definedName function="false" hidden="false" localSheetId="10" name="_xlnm.Print_Area_0_0_0_0_0_0_0" vbProcedure="false">'9'!$A$456:$Q$486</definedName>
    <definedName function="false" hidden="false" localSheetId="10" name="_xlnm.Print_Area_0_0_0_0_0_0_0_0" vbProcedure="false">'9'!$A$456:$Q$486</definedName>
    <definedName function="false" hidden="false" localSheetId="10" name="_xlnm.Print_Area_0_0_0_0_0_0_0_0_0" vbProcedure="false">'9'!$A$456:$Q$486</definedName>
    <definedName function="false" hidden="false" localSheetId="10" name="_xlnm.Print_Area_0_0_0_0_0_0_0_0_0_0" vbProcedure="false">'9'!$A$456:$Q$486</definedName>
    <definedName function="false" hidden="false" localSheetId="10" name="_xlnm.Print_Area_0_0_0_0_0_0_0_0_0_0_0" vbProcedure="false">'9'!$A$456:$Q$486</definedName>
    <definedName function="false" hidden="false" localSheetId="10" name="_xlnm.Print_Area_0_0_0_0_0_0_0_0_0_0_0_0" vbProcedure="false">'9'!$A$456:$Q$486</definedName>
    <definedName function="false" hidden="false" localSheetId="10" name="_xlnm.Print_Area_0_0_0_0_0_0_0_0_0_0_0_0_0" vbProcedure="false">'9'!$A$456:$Q$486</definedName>
    <definedName function="false" hidden="false" localSheetId="10" name="_xlnm.Print_Area_0_0_0_0_0_0_0_0_0_0_0_0_0_0" vbProcedure="false">'9'!$A$456:$Q$486</definedName>
    <definedName function="false" hidden="false" localSheetId="10" name="_xlnm.Print_Area_0_0_0_0_0_0_0_0_0_0_0_0_0_0_0" vbProcedure="false">'9'!$A$456:$Q$486</definedName>
    <definedName function="false" hidden="false" localSheetId="10" name="_xlnm.Print_Area_0_0_0_0_0_0_0_0_0_0_0_0_0_0_0_0" vbProcedure="false">'9'!$A$456:$Q$486</definedName>
    <definedName function="false" hidden="false" localSheetId="10" name="_xlnm.Print_Area_0_0_0_0_0_0_0_0_0_0_0_0_0_0_0_0_0" vbProcedure="false">'9'!$A$456:$Q$486</definedName>
    <definedName function="false" hidden="false" localSheetId="10" name="_xlnm.Print_Area_0_0_0_0_0_0_0_0_0_0_0_0_0_0_0_0_0_0" vbProcedure="false">'9'!$A$456:$Q$486</definedName>
    <definedName function="false" hidden="false" localSheetId="10" name="_xlnm.Print_Area_0_0_0_0_0_0_0_0_0_0_0_0_0_0_0_0_0_0_0" vbProcedure="false">'9'!$A$456:$Q$486</definedName>
    <definedName function="false" hidden="false" localSheetId="10" name="_xlnm.Print_Area_0_0_0_0_0_0_0_0_0_0_0_0_0_0_0_0_0_0_0_0" vbProcedure="false">'9'!$A$456:$Q$486</definedName>
    <definedName function="false" hidden="false" localSheetId="10" name="_xlnm.Print_Area_0_0_0_0_0_0_0_0_0_0_0_0_0_0_0_0_0_0_0_0_0" vbProcedure="false">'9'!$A$456:$Q$486</definedName>
    <definedName function="false" hidden="false" localSheetId="10" name="_xlnm.Print_Area_0_0_0_0_0_0_0_0_0_0_0_0_0_0_0_0_0_0_0_0_0_0" vbProcedure="false">'9'!$A$456:$Q$486</definedName>
    <definedName function="false" hidden="false" localSheetId="10" name="_xlnm.Print_Area_0_0_0_0_0_0_0_0_0_0_0_0_0_0_0_0_0_0_0_0_0_0_0" vbProcedure="false">'9'!$A$456:$Q$486</definedName>
    <definedName function="false" hidden="false" localSheetId="10" name="_xlnm.Print_Area_0_0_0_0_0_0_0_0_0_0_0_0_0_0_0_0_0_0_0_0_0_0_0_0" vbProcedure="false">'9'!$A$456:$Q$486</definedName>
    <definedName function="false" hidden="false" localSheetId="10" name="_xlnm.Print_Area_0_0_0_0_0_0_0_0_0_0_0_0_0_0_0_0_0_0_0_0_0_0_0_0_0" vbProcedure="false">'9'!$A$456:$Q$486</definedName>
    <definedName function="false" hidden="false" localSheetId="10" name="_xlnm.Print_Area_0_0_0_0_0_0_0_0_0_0_0_0_0_0_0_0_0_0_0_0_0_0_0_0_0_0" vbProcedure="false">'9'!$A$456:$Q$486</definedName>
    <definedName function="false" hidden="false" localSheetId="10" name="_xlnm.Print_Area_0_0_0_0_0_0_0_0_0_0_0_0_0_0_0_0_0_0_0_0_0_0_0_0_0_0_0" vbProcedure="false">'9'!$A$456:$Q$486</definedName>
    <definedName function="false" hidden="false" localSheetId="10" name="_xlnm.Print_Area_0_0_0_0_0_0_0_0_0_0_0_0_0_0_0_0_0_0_0_0_0_0_0_0_0_0_0_0" vbProcedure="false">'9'!$A$456:$Q$486</definedName>
    <definedName function="false" hidden="false" localSheetId="10" name="_xlnm.Print_Area_0_0_0_0_0_0_0_0_0_0_0_0_0_0_0_0_0_0_0_0_0_0_0_0_0_0_0_0_0" vbProcedure="false">'9'!$A$456:$Q$486</definedName>
    <definedName function="false" hidden="false" localSheetId="10" name="_xlnm.Print_Area_0_0_0_0_0_0_0_0_0_0_0_0_0_0_0_0_0_0_0_0_0_0_0_0_0_0_0_0_0_0" vbProcedure="false">'9'!$A$456:$Q$486</definedName>
    <definedName function="false" hidden="false" localSheetId="10" name="_xlnm.Print_Area_0_0_0_0_0_0_0_0_0_0_0_0_0_0_0_0_0_0_0_0_0_0_0_0_0_0_0_0_0_0_0" vbProcedure="false">'9'!$A$456:$Q$486</definedName>
    <definedName function="false" hidden="false" localSheetId="10" name="_xlnm.Print_Area_0_0_0_0_0_0_0_0_0_0_0_0_0_0_0_0_0_0_0_0_0_0_0_0_0_0_0_0_0_0_0_0" vbProcedure="false">'9'!$A$456:$Q$486</definedName>
    <definedName function="false" hidden="false" localSheetId="10" name="_xlnm.Print_Area_0_0_0_0_0_0_0_0_0_0_0_0_0_0_0_0_0_0_0_0_0_0_0_0_0_0_0_0_0_0_0_0_0" vbProcedure="false">'9'!$A$456:$Q$486</definedName>
    <definedName function="false" hidden="false" localSheetId="10" name="_xlnm.Print_Area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_0_0_0_0" vbProcedure="false">'9'!$A$456:$Q$486</definedName>
    <definedName function="false" hidden="false" localSheetId="10" name="__xlnm.Print_Area" vbProcedure="false">'9'!$A$456:$Q$486</definedName>
    <definedName function="false" hidden="false" localSheetId="10" name="__xlnm.Print_Area_0" vbProcedure="false">'9'!$A$456:$Q$486</definedName>
    <definedName function="false" hidden="false" localSheetId="10" name="__xlnm.Print_Area_0_0" vbProcedure="false">'9'!$A$456:$Q$486</definedName>
    <definedName function="false" hidden="false" localSheetId="10" name="__xlnm.Print_Area_0_0_0" vbProcedure="false">'9'!$A$456:$Q$486</definedName>
    <definedName function="false" hidden="false" localSheetId="10" name="__xlnm.Print_Area_0_0_0_0" vbProcedure="false">'9'!$A$456:$Q$486</definedName>
    <definedName function="false" hidden="false" localSheetId="10" name="__xlnm.Print_Area_0_0_0_0_0" vbProcedure="false">'9'!$A$456:$Q$486</definedName>
    <definedName function="false" hidden="false" localSheetId="10" name="__xlnm.Print_Area_0_0_0_0_0_0" vbProcedure="false">'9'!$A$456:$Q$486</definedName>
    <definedName function="false" hidden="false" localSheetId="10" name="__xlnm.Print_Area_0_0_0_0_0_0_0" vbProcedure="false">'9'!$A$456:$Q$486</definedName>
    <definedName function="false" hidden="false" localSheetId="10" name="__xlnm.Print_Area_0_0_0_0_0_0_0_0" vbProcedure="false">'9'!$A$456:$Q$486</definedName>
    <definedName function="false" hidden="false" localSheetId="10" name="__xlnm.Print_Area_0_0_0_0_0_0_0_0_0" vbProcedure="false">'9'!$A$456:$Q$486</definedName>
    <definedName function="false" hidden="false" localSheetId="10" name="__xlnm.Print_Area_0_0_0_0_0_0_0_0_0_0" vbProcedure="false">'9'!$A$456:$Q$486</definedName>
    <definedName function="false" hidden="false" localSheetId="10" name="__xlnm.Print_Area_0_0_0_0_0_0_0_0_0_0_0" vbProcedure="false">'9'!$A$456:$Q$486</definedName>
    <definedName function="false" hidden="false" localSheetId="10" name="__xlnm.Print_Area_0_0_0_0_0_0_0_0_0_0_0_0" vbProcedure="false">'9'!$A$456:$Q$486</definedName>
    <definedName function="false" hidden="false" localSheetId="10" name="__xlnm.Print_Area_0_0_0_0_0_0_0_0_0_0_0_0_0" vbProcedure="false">'9'!$A$456:$Q$486</definedName>
    <definedName function="false" hidden="false" localSheetId="10" name="__xlnm.Print_Area_0_0_0_0_0_0_0_0_0_0_0_0_0_0" vbProcedure="false">'9'!$A$456:$Q$486</definedName>
    <definedName function="false" hidden="false" localSheetId="10" name="__xlnm.Print_Area_0_0_0_0_0_0_0_0_0_0_0_0_0_0_0" vbProcedure="false">'9'!$A$456:$Q$486</definedName>
    <definedName function="false" hidden="false" localSheetId="10" name="__xlnm.Print_Area_0_0_0_0_0_0_0_0_0_0_0_0_0_0_0_0" vbProcedure="false">'9'!$A$456:$Q$486</definedName>
    <definedName function="false" hidden="false" localSheetId="10" name="__xlnm.Print_Area_0_0_0_0_0_0_0_0_0_0_0_0_0_0_0_0_0" vbProcedure="false">'9'!$A$456:$Q$486</definedName>
    <definedName function="false" hidden="false" localSheetId="10" name="__xlnm.Print_Area_0_0_0_0_0_0_0_0_0_0_0_0_0_0_0_0_0_0" vbProcedure="false">'9'!$A$456:$Q$486</definedName>
    <definedName function="false" hidden="false" localSheetId="10" name="__xlnm.Print_Area_0_0_0_0_0_0_0_0_0_0_0_0_0_0_0_0_0_0_0" vbProcedure="false">'9'!$A$456:$Q$486</definedName>
    <definedName function="false" hidden="false" localSheetId="10" name="__xlnm.Print_Area_0_0_0_0_0_0_0_0_0_0_0_0_0_0_0_0_0_0_0_0" vbProcedure="false">'9'!$A$456:$Q$486</definedName>
    <definedName function="false" hidden="false" localSheetId="10" name="__xlnm.Print_Area_0_0_0_0_0_0_0_0_0_0_0_0_0_0_0_0_0_0_0_0_0" vbProcedure="false">'9'!$A$456:$Q$486</definedName>
    <definedName function="false" hidden="false" localSheetId="10" name="__xlnm.Print_Area_0_0_0_0_0_0_0_0_0_0_0_0_0_0_0_0_0_0_0_0_0_0" vbProcedure="false">'9'!$A$456:$Q$486</definedName>
    <definedName function="false" hidden="false" localSheetId="10" name="__xlnm.Print_Area_0_0_0_0_0_0_0_0_0_0_0_0_0_0_0_0_0_0_0_0_0_0_0" vbProcedure="false">'9'!$A$456:$Q$486</definedName>
    <definedName function="false" hidden="false" localSheetId="10" name="__xlnm.Print_Area_0_0_0_0_0_0_0_0_0_0_0_0_0_0_0_0_0_0_0_0_0_0_0_0" vbProcedure="false">'9'!$A$456:$Q$486</definedName>
    <definedName function="false" hidden="false" localSheetId="10" name="__xlnm.Print_Area_0_0_0_0_0_0_0_0_0_0_0_0_0_0_0_0_0_0_0_0_0_0_0_0_0" vbProcedure="false">'9'!$A$456:$Q$486</definedName>
    <definedName function="false" hidden="false" localSheetId="10" name="__xlnm.Print_Area_0_0_0_0_0_0_0_0_0_0_0_0_0_0_0_0_0_0_0_0_0_0_0_0_0_0" vbProcedure="false">'9'!$A$456:$Q$486</definedName>
    <definedName function="false" hidden="false" localSheetId="10" name="__xlnm.Print_Area_0_0_0_0_0_0_0_0_0_0_0_0_0_0_0_0_0_0_0_0_0_0_0_0_0_0_0" vbProcedure="false">'9'!$A$456:$Q$486</definedName>
    <definedName function="false" hidden="false" localSheetId="10" name="__xlnm.Print_Area_0_0_0_0_0_0_0_0_0_0_0_0_0_0_0_0_0_0_0_0_0_0_0_0_0_0_0_0" vbProcedure="false">'9'!$A$456:$Q$486</definedName>
    <definedName function="false" hidden="false" localSheetId="10" name="__xlnm.Print_Area_0_0_0_0_0_0_0_0_0_0_0_0_0_0_0_0_0_0_0_0_0_0_0_0_0_0_0_0_0" vbProcedure="false">'9'!$A$456:$Q$486</definedName>
    <definedName function="false" hidden="false" localSheetId="10" name="__xlnm.Print_Area_0_0_0_0_0_0_0_0_0_0_0_0_0_0_0_0_0_0_0_0_0_0_0_0_0_0_0_0_0_0" vbProcedure="false">'9'!$A$456:$Q$486</definedName>
    <definedName function="false" hidden="false" localSheetId="10" name="__xlnm.Print_Area_0_0_0_0_0_0_0_0_0_0_0_0_0_0_0_0_0_0_0_0_0_0_0_0_0_0_0_0_0_0_0" vbProcedure="false">'9'!$A$456:$Q$486</definedName>
    <definedName function="false" hidden="false" localSheetId="10" name="__xlnm.Print_Area_0_0_0_0_0_0_0_0_0_0_0_0_0_0_0_0_0_0_0_0_0_0_0_0_0_0_0_0_0_0_0_0" vbProcedure="false">'9'!$A$456:$Q$486</definedName>
    <definedName function="false" hidden="false" localSheetId="10" name="__xlnm.Print_Area_0_0_0_0_0_0_0_0_0_0_0_0_0_0_0_0_0_0_0_0_0_0_0_0_0_0_0_0_0_0_0_0_0" vbProcedure="false">'9'!$A$456:$Q$486</definedName>
    <definedName function="false" hidden="false" localSheetId="10" name="__xlnm.Print_Area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_0_0_0" vbProcedure="false">'8'!$A$453:$Q$476</definedName>
    <definedName function="false" hidden="false" localSheetId="11" name="Print_Area_0" vbProcedure="false">'9'!$A$487:$G$521</definedName>
    <definedName function="false" hidden="false" localSheetId="11" name="Print_Area_0_0" vbProcedure="false">'9'!$A$487:$G$521</definedName>
    <definedName function="false" hidden="false" localSheetId="11" name="Print_Area_0_0_0" vbProcedure="false">'9'!$A$487:$G$521</definedName>
    <definedName function="false" hidden="false" localSheetId="11" name="Print_Area_0_0_0_0" vbProcedure="false">'9'!$A$487:$G$521</definedName>
    <definedName function="false" hidden="false" localSheetId="11" name="Print_Area_0_0_0_0_0" vbProcedure="false">'9'!$A$487:$G$521</definedName>
    <definedName function="false" hidden="false" localSheetId="11" name="Print_Area_0_0_0_0_0_0" vbProcedure="false">'9'!$A$487:$G$521</definedName>
    <definedName function="false" hidden="false" localSheetId="11" name="Print_Area_0_0_0_0_0_0_0" vbProcedure="false">'9'!$A$487:$G$521</definedName>
    <definedName function="false" hidden="false" localSheetId="11" name="Print_Area_0_0_0_0_0_0_0_0" vbProcedure="false">'9'!$A$487:$G$521</definedName>
    <definedName function="false" hidden="false" localSheetId="11" name="Print_Area_0_0_0_0_0_0_0_0_0" vbProcedure="false">'9'!$A$487:$G$521</definedName>
    <definedName function="false" hidden="false" localSheetId="11" name="Print_Area_0_0_0_0_0_0_0_0_0_0" vbProcedure="false">'9'!$A$487:$G$521</definedName>
    <definedName function="false" hidden="false" localSheetId="11" name="Print_Area_0_0_0_0_0_0_0_0_0_0_0" vbProcedure="false">'9'!$A$487:$G$521</definedName>
    <definedName function="false" hidden="false" localSheetId="11" name="Print_Area_0_0_0_0_0_0_0_0_0_0_0_0" vbProcedure="false">'9'!$A$487:$G$521</definedName>
    <definedName function="false" hidden="false" localSheetId="11" name="_xlnm.Print_Area" vbProcedure="false">'10'!$A$480:$G$512</definedName>
    <definedName function="false" hidden="false" localSheetId="11" name="_xlnm.Print_Area_0" vbProcedure="false">'10'!$A$480:$G$512</definedName>
    <definedName function="false" hidden="false" localSheetId="11" name="_xlnm.Print_Area_0_0" vbProcedure="false">'10'!$A$480:$G$512</definedName>
    <definedName function="false" hidden="false" localSheetId="11" name="_xlnm.Print_Area_0_0_0" vbProcedure="false">'10'!$A$480:$G$512</definedName>
    <definedName function="false" hidden="false" localSheetId="11" name="_xlnm.Print_Area_0_0_0_0" vbProcedure="false">'10'!$A$480:$G$512</definedName>
    <definedName function="false" hidden="false" localSheetId="11" name="_xlnm.Print_Area_0_0_0_0_0" vbProcedure="false">'10'!$A$480:$G$512</definedName>
    <definedName function="false" hidden="false" localSheetId="11" name="_xlnm.Print_Area_0_0_0_0_0_0" vbProcedure="false">'10'!$A$480:$G$512</definedName>
    <definedName function="false" hidden="false" localSheetId="11" name="_xlnm.Print_Area_0_0_0_0_0_0_0" vbProcedure="false">'10'!$A$480:$G$512</definedName>
    <definedName function="false" hidden="false" localSheetId="11" name="_xlnm.Print_Area_0_0_0_0_0_0_0_0" vbProcedure="false">'10'!$A$480:$G$512</definedName>
    <definedName function="false" hidden="false" localSheetId="11" name="_xlnm.Print_Area_0_0_0_0_0_0_0_0_0" vbProcedure="false">'10'!$A$480:$G$512</definedName>
    <definedName function="false" hidden="false" localSheetId="11" name="_xlnm.Print_Area_0_0_0_0_0_0_0_0_0_0" vbProcedure="false">'10'!$A$480:$G$512</definedName>
    <definedName function="false" hidden="false" localSheetId="11" name="_xlnm.Print_Area_0_0_0_0_0_0_0_0_0_0_0" vbProcedure="false">'10'!$A$480:$G$512</definedName>
    <definedName function="false" hidden="false" localSheetId="11" name="_xlnm.Print_Area_0_0_0_0_0_0_0_0_0_0_0_0" vbProcedure="false">'10'!$A$480:$G$512</definedName>
    <definedName function="false" hidden="false" localSheetId="11" name="_xlnm.Print_Area_0_0_0_0_0_0_0_0_0_0_0_0_0" vbProcedure="false">'10'!$A$480:$G$512</definedName>
    <definedName function="false" hidden="false" localSheetId="11" name="_xlnm.Print_Area_0_0_0_0_0_0_0_0_0_0_0_0_0_0" vbProcedure="false">'10'!$A$480:$G$512</definedName>
    <definedName function="false" hidden="false" localSheetId="11" name="_xlnm.Print_Area_0_0_0_0_0_0_0_0_0_0_0_0_0_0_0" vbProcedure="false">'10'!$A$480:$G$512</definedName>
    <definedName function="false" hidden="false" localSheetId="11" name="_xlnm.Print_Area_0_0_0_0_0_0_0_0_0_0_0_0_0_0_0_0" vbProcedure="false">'10'!$A$480:$G$512</definedName>
    <definedName function="false" hidden="false" localSheetId="11" name="_xlnm.Print_Area_0_0_0_0_0_0_0_0_0_0_0_0_0_0_0_0_0" vbProcedure="false">'10'!$A$480:$G$512</definedName>
    <definedName function="false" hidden="false" localSheetId="11" name="_xlnm.Print_Area_0_0_0_0_0_0_0_0_0_0_0_0_0_0_0_0_0_0" vbProcedure="false">'10'!$A$480:$G$512</definedName>
    <definedName function="false" hidden="false" localSheetId="11" name="_xlnm.Print_Area_0_0_0_0_0_0_0_0_0_0_0_0_0_0_0_0_0_0_0" vbProcedure="false">'10'!$A$480:$G$512</definedName>
    <definedName function="false" hidden="false" localSheetId="11" name="_xlnm.Print_Area_0_0_0_0_0_0_0_0_0_0_0_0_0_0_0_0_0_0_0_0" vbProcedure="false">'10'!$A$480:$G$512</definedName>
    <definedName function="false" hidden="false" localSheetId="11" name="_xlnm.Print_Area_0_0_0_0_0_0_0_0_0_0_0_0_0_0_0_0_0_0_0_0_0" vbProcedure="false">'10'!$A$480:$G$512</definedName>
    <definedName function="false" hidden="false" localSheetId="11" name="_xlnm.Print_Area_0_0_0_0_0_0_0_0_0_0_0_0_0_0_0_0_0_0_0_0_0_0" vbProcedure="false">'10'!$A$480:$G$512</definedName>
    <definedName function="false" hidden="false" localSheetId="11" name="_xlnm.Print_Area_0_0_0_0_0_0_0_0_0_0_0_0_0_0_0_0_0_0_0_0_0_0_0" vbProcedure="false">'10'!$A$480:$G$512</definedName>
    <definedName function="false" hidden="false" localSheetId="11" name="_xlnm.Print_Area_0_0_0_0_0_0_0_0_0_0_0_0_0_0_0_0_0_0_0_0_0_0_0_0" vbProcedure="false">'10'!$A$480:$G$512</definedName>
    <definedName function="false" hidden="false" localSheetId="11" name="_xlnm.Print_Area_0_0_0_0_0_0_0_0_0_0_0_0_0_0_0_0_0_0_0_0_0_0_0_0_0" vbProcedure="false">'10'!$A$480:$G$512</definedName>
    <definedName function="false" hidden="false" localSheetId="11" name="_xlnm.Print_Area_0_0_0_0_0_0_0_0_0_0_0_0_0_0_0_0_0_0_0_0_0_0_0_0_0_0" vbProcedure="false">'10'!$A$480:$G$512</definedName>
    <definedName function="false" hidden="false" localSheetId="11" name="_xlnm.Print_Area_0_0_0_0_0_0_0_0_0_0_0_0_0_0_0_0_0_0_0_0_0_0_0_0_0_0_0" vbProcedure="false">'10'!$A$480:$G$512</definedName>
    <definedName function="false" hidden="false" localSheetId="11" name="_xlnm.Print_Area_0_0_0_0_0_0_0_0_0_0_0_0_0_0_0_0_0_0_0_0_0_0_0_0_0_0_0_0" vbProcedure="false">'10'!$A$480:$G$512</definedName>
    <definedName function="false" hidden="false" localSheetId="11" name="_xlnm.Print_Area_0_0_0_0_0_0_0_0_0_0_0_0_0_0_0_0_0_0_0_0_0_0_0_0_0_0_0_0_0" vbProcedure="false">'10'!$A$480:$G$512</definedName>
    <definedName function="false" hidden="false" localSheetId="11" name="_xlnm.Print_Area_0_0_0_0_0_0_0_0_0_0_0_0_0_0_0_0_0_0_0_0_0_0_0_0_0_0_0_0_0_0" vbProcedure="false">'10'!$A$480:$G$512</definedName>
    <definedName function="false" hidden="false" localSheetId="11" name="_xlnm.Print_Area_0_0_0_0_0_0_0_0_0_0_0_0_0_0_0_0_0_0_0_0_0_0_0_0_0_0_0_0_0_0_0" vbProcedure="false">'10'!$A$480:$G$512</definedName>
    <definedName function="false" hidden="false" localSheetId="11" name="_xlnm.Print_Area_0_0_0_0_0_0_0_0_0_0_0_0_0_0_0_0_0_0_0_0_0_0_0_0_0_0_0_0_0_0_0_0" vbProcedure="false">'10'!$A$480:$G$512</definedName>
    <definedName function="false" hidden="false" localSheetId="11" name="_xlnm.Print_Area_0_0_0_0_0_0_0_0_0_0_0_0_0_0_0_0_0_0_0_0_0_0_0_0_0_0_0_0_0_0_0_0_0" vbProcedure="false">'10'!$A$480:$G$512</definedName>
    <definedName function="false" hidden="false" localSheetId="11" name="_xlnm.Print_Area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_0_0_0_0" vbProcedure="false">'10'!$A$480:$G$512</definedName>
    <definedName function="false" hidden="false" localSheetId="11" name="__xlnm.Print_Area" vbProcedure="false">'10'!$A$480:$G$512</definedName>
    <definedName function="false" hidden="false" localSheetId="11" name="__xlnm.Print_Area_0" vbProcedure="false">'10'!$A$480:$G$512</definedName>
    <definedName function="false" hidden="false" localSheetId="11" name="__xlnm.Print_Area_0_0" vbProcedure="false">'10'!$A$480:$G$512</definedName>
    <definedName function="false" hidden="false" localSheetId="11" name="__xlnm.Print_Area_0_0_0" vbProcedure="false">'10'!$A$480:$G$512</definedName>
    <definedName function="false" hidden="false" localSheetId="11" name="__xlnm.Print_Area_0_0_0_0" vbProcedure="false">'10'!$A$480:$G$512</definedName>
    <definedName function="false" hidden="false" localSheetId="11" name="__xlnm.Print_Area_0_0_0_0_0" vbProcedure="false">'10'!$A$480:$G$512</definedName>
    <definedName function="false" hidden="false" localSheetId="11" name="__xlnm.Print_Area_0_0_0_0_0_0" vbProcedure="false">'10'!$A$480:$G$512</definedName>
    <definedName function="false" hidden="false" localSheetId="11" name="__xlnm.Print_Area_0_0_0_0_0_0_0" vbProcedure="false">'10'!$A$480:$G$512</definedName>
    <definedName function="false" hidden="false" localSheetId="11" name="__xlnm.Print_Area_0_0_0_0_0_0_0_0" vbProcedure="false">'10'!$A$480:$G$512</definedName>
    <definedName function="false" hidden="false" localSheetId="11" name="__xlnm.Print_Area_0_0_0_0_0_0_0_0_0" vbProcedure="false">'10'!$A$480:$G$512</definedName>
    <definedName function="false" hidden="false" localSheetId="11" name="__xlnm.Print_Area_0_0_0_0_0_0_0_0_0_0" vbProcedure="false">'10'!$A$480:$G$512</definedName>
    <definedName function="false" hidden="false" localSheetId="11" name="__xlnm.Print_Area_0_0_0_0_0_0_0_0_0_0_0" vbProcedure="false">'10'!$A$480:$G$512</definedName>
    <definedName function="false" hidden="false" localSheetId="11" name="__xlnm.Print_Area_0_0_0_0_0_0_0_0_0_0_0_0" vbProcedure="false">'10'!$A$480:$G$512</definedName>
    <definedName function="false" hidden="false" localSheetId="11" name="__xlnm.Print_Area_0_0_0_0_0_0_0_0_0_0_0_0_0" vbProcedure="false">'10'!$A$480:$G$512</definedName>
    <definedName function="false" hidden="false" localSheetId="11" name="__xlnm.Print_Area_0_0_0_0_0_0_0_0_0_0_0_0_0_0" vbProcedure="false">'10'!$A$480:$G$512</definedName>
    <definedName function="false" hidden="false" localSheetId="11" name="__xlnm.Print_Area_0_0_0_0_0_0_0_0_0_0_0_0_0_0_0" vbProcedure="false">'10'!$A$480:$G$512</definedName>
    <definedName function="false" hidden="false" localSheetId="11" name="__xlnm.Print_Area_0_0_0_0_0_0_0_0_0_0_0_0_0_0_0_0" vbProcedure="false">'10'!$A$480:$G$512</definedName>
    <definedName function="false" hidden="false" localSheetId="11" name="__xlnm.Print_Area_0_0_0_0_0_0_0_0_0_0_0_0_0_0_0_0_0" vbProcedure="false">'10'!$A$480:$G$512</definedName>
    <definedName function="false" hidden="false" localSheetId="11" name="__xlnm.Print_Area_0_0_0_0_0_0_0_0_0_0_0_0_0_0_0_0_0_0" vbProcedure="false">'10'!$A$480:$G$512</definedName>
    <definedName function="false" hidden="false" localSheetId="11" name="__xlnm.Print_Area_0_0_0_0_0_0_0_0_0_0_0_0_0_0_0_0_0_0_0" vbProcedure="false">'10'!$A$480:$G$512</definedName>
    <definedName function="false" hidden="false" localSheetId="11" name="__xlnm.Print_Area_0_0_0_0_0_0_0_0_0_0_0_0_0_0_0_0_0_0_0_0" vbProcedure="false">'10'!$A$480:$G$512</definedName>
    <definedName function="false" hidden="false" localSheetId="11" name="__xlnm.Print_Area_0_0_0_0_0_0_0_0_0_0_0_0_0_0_0_0_0_0_0_0_0" vbProcedure="false">'10'!$A$480:$G$512</definedName>
    <definedName function="false" hidden="false" localSheetId="11" name="__xlnm.Print_Area_0_0_0_0_0_0_0_0_0_0_0_0_0_0_0_0_0_0_0_0_0_0" vbProcedure="false">'10'!$A$480:$G$512</definedName>
    <definedName function="false" hidden="false" localSheetId="11" name="__xlnm.Print_Area_0_0_0_0_0_0_0_0_0_0_0_0_0_0_0_0_0_0_0_0_0_0_0" vbProcedure="false">'10'!$A$480:$G$512</definedName>
    <definedName function="false" hidden="false" localSheetId="11" name="__xlnm.Print_Area_0_0_0_0_0_0_0_0_0_0_0_0_0_0_0_0_0_0_0_0_0_0_0_0" vbProcedure="false">'10'!$A$480:$G$512</definedName>
    <definedName function="false" hidden="false" localSheetId="11" name="__xlnm.Print_Area_0_0_0_0_0_0_0_0_0_0_0_0_0_0_0_0_0_0_0_0_0_0_0_0_0" vbProcedure="false">'10'!$A$480:$G$512</definedName>
    <definedName function="false" hidden="false" localSheetId="11" name="__xlnm.Print_Area_0_0_0_0_0_0_0_0_0_0_0_0_0_0_0_0_0_0_0_0_0_0_0_0_0_0" vbProcedure="false">'10'!$A$480:$G$512</definedName>
    <definedName function="false" hidden="false" localSheetId="11" name="__xlnm.Print_Area_0_0_0_0_0_0_0_0_0_0_0_0_0_0_0_0_0_0_0_0_0_0_0_0_0_0_0" vbProcedure="false">'10'!$A$480:$G$512</definedName>
    <definedName function="false" hidden="false" localSheetId="11" name="__xlnm.Print_Area_0_0_0_0_0_0_0_0_0_0_0_0_0_0_0_0_0_0_0_0_0_0_0_0_0_0_0_0" vbProcedure="false">'10'!$A$480:$G$512</definedName>
    <definedName function="false" hidden="false" localSheetId="11" name="__xlnm.Print_Area_0_0_0_0_0_0_0_0_0_0_0_0_0_0_0_0_0_0_0_0_0_0_0_0_0_0_0_0_0" vbProcedure="false">'10'!$A$480:$G$512</definedName>
    <definedName function="false" hidden="false" localSheetId="11" name="__xlnm.Print_Area_0_0_0_0_0_0_0_0_0_0_0_0_0_0_0_0_0_0_0_0_0_0_0_0_0_0_0_0_0_0" vbProcedure="false">'10'!$A$480:$G$512</definedName>
    <definedName function="false" hidden="false" localSheetId="11" name="__xlnm.Print_Area_0_0_0_0_0_0_0_0_0_0_0_0_0_0_0_0_0_0_0_0_0_0_0_0_0_0_0_0_0_0_0" vbProcedure="false">'10'!$A$480:$G$512</definedName>
    <definedName function="false" hidden="false" localSheetId="11" name="__xlnm.Print_Area_0_0_0_0_0_0_0_0_0_0_0_0_0_0_0_0_0_0_0_0_0_0_0_0_0_0_0_0_0_0_0_0" vbProcedure="false">'10'!$A$480:$G$512</definedName>
    <definedName function="false" hidden="false" localSheetId="11" name="__xlnm.Print_Area_0_0_0_0_0_0_0_0_0_0_0_0_0_0_0_0_0_0_0_0_0_0_0_0_0_0_0_0_0_0_0_0_0" vbProcedure="false">'10'!$A$480:$G$512</definedName>
    <definedName function="false" hidden="false" localSheetId="11" name="__xlnm.Print_Area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_0_0_0" vbProcedure="false">'9'!$A$487:$G$521</definedName>
    <definedName function="false" hidden="false" localSheetId="12" name="Print_Area_0" vbProcedure="false">'10'!$A$514:$L$542</definedName>
    <definedName function="false" hidden="false" localSheetId="12" name="Print_Area_0_0" vbProcedure="false">'10'!$A$514:$L$542</definedName>
    <definedName function="false" hidden="false" localSheetId="12" name="Print_Area_0_0_0" vbProcedure="false">'10'!$A$514:$L$542</definedName>
    <definedName function="false" hidden="false" localSheetId="12" name="Print_Area_0_0_0_0" vbProcedure="false">'10'!$A$514:$L$542</definedName>
    <definedName function="false" hidden="false" localSheetId="12" name="Print_Area_0_0_0_0_0" vbProcedure="false">'10'!$A$514:$L$542</definedName>
    <definedName function="false" hidden="false" localSheetId="12" name="Print_Area_0_0_0_0_0_0" vbProcedure="false">'10'!$A$514:$L$542</definedName>
    <definedName function="false" hidden="false" localSheetId="12" name="Print_Area_0_0_0_0_0_0_0" vbProcedure="false">'10'!$A$514:$L$542</definedName>
    <definedName function="false" hidden="false" localSheetId="12" name="Print_Area_0_0_0_0_0_0_0_0" vbProcedure="false">'10'!$A$514:$L$542</definedName>
    <definedName function="false" hidden="false" localSheetId="12" name="Print_Area_0_0_0_0_0_0_0_0_0" vbProcedure="false">'10'!$A$514:$L$542</definedName>
    <definedName function="false" hidden="false" localSheetId="12" name="Print_Area_0_0_0_0_0_0_0_0_0_0" vbProcedure="false">'10'!$A$514:$L$542</definedName>
    <definedName function="false" hidden="false" localSheetId="12" name="Print_Area_0_0_0_0_0_0_0_0_0_0_0" vbProcedure="false">'10'!$A$514:$L$542</definedName>
    <definedName function="false" hidden="false" localSheetId="12" name="Print_Area_0_0_0_0_0_0_0_0_0_0_0_0" vbProcedure="false">'10'!$A$514:$L$542</definedName>
    <definedName function="false" hidden="false" localSheetId="12" name="_xlnm.Print_Area" vbProcedure="false">'11'!$A$516:$E$546</definedName>
    <definedName function="false" hidden="false" localSheetId="12" name="_xlnm.Print_Area_0" vbProcedure="false">'11'!$A$516:$E$546</definedName>
    <definedName function="false" hidden="false" localSheetId="12" name="_xlnm.Print_Area_0_0" vbProcedure="false">'11'!$A$516:$E$546</definedName>
    <definedName function="false" hidden="false" localSheetId="12" name="_xlnm.Print_Area_0_0_0" vbProcedure="false">'11'!$A$516:$E$546</definedName>
    <definedName function="false" hidden="false" localSheetId="12" name="_xlnm.Print_Area_0_0_0_0" vbProcedure="false">'11'!$A$516:$E$546</definedName>
    <definedName function="false" hidden="false" localSheetId="12" name="_xlnm.Print_Area_0_0_0_0_0" vbProcedure="false">'11'!$A$516:$E$546</definedName>
    <definedName function="false" hidden="false" localSheetId="12" name="_xlnm.Print_Area_0_0_0_0_0_0" vbProcedure="false">'11'!$A$516:$E$546</definedName>
    <definedName function="false" hidden="false" localSheetId="12" name="_xlnm.Print_Area_0_0_0_0_0_0_0" vbProcedure="false">'11'!$A$516:$E$546</definedName>
    <definedName function="false" hidden="false" localSheetId="12" name="_xlnm.Print_Area_0_0_0_0_0_0_0_0" vbProcedure="false">'11'!$A$516:$E$546</definedName>
    <definedName function="false" hidden="false" localSheetId="12" name="_xlnm.Print_Area_0_0_0_0_0_0_0_0_0" vbProcedure="false">'11'!$A$516:$E$546</definedName>
    <definedName function="false" hidden="false" localSheetId="12" name="_xlnm.Print_Area_0_0_0_0_0_0_0_0_0_0" vbProcedure="false">'11'!$A$516:$E$546</definedName>
    <definedName function="false" hidden="false" localSheetId="12" name="_xlnm.Print_Area_0_0_0_0_0_0_0_0_0_0_0" vbProcedure="false">'11'!$A$516:$E$546</definedName>
    <definedName function="false" hidden="false" localSheetId="12" name="_xlnm.Print_Area_0_0_0_0_0_0_0_0_0_0_0_0" vbProcedure="false">'11'!$A$516:$E$546</definedName>
    <definedName function="false" hidden="false" localSheetId="12" name="_xlnm.Print_Area_0_0_0_0_0_0_0_0_0_0_0_0_0" vbProcedure="false">'11'!$A$516:$E$546</definedName>
    <definedName function="false" hidden="false" localSheetId="12" name="_xlnm.Print_Area_0_0_0_0_0_0_0_0_0_0_0_0_0_0" vbProcedure="false">'11'!$A$516:$E$546</definedName>
    <definedName function="false" hidden="false" localSheetId="12" name="_xlnm.Print_Area_0_0_0_0_0_0_0_0_0_0_0_0_0_0_0" vbProcedure="false">'11'!$A$516:$E$546</definedName>
    <definedName function="false" hidden="false" localSheetId="12" name="_xlnm.Print_Area_0_0_0_0_0_0_0_0_0_0_0_0_0_0_0_0" vbProcedure="false">'11'!$A$516:$E$546</definedName>
    <definedName function="false" hidden="false" localSheetId="12" name="_xlnm.Print_Area_0_0_0_0_0_0_0_0_0_0_0_0_0_0_0_0_0" vbProcedure="false">'11'!$A$516:$E$546</definedName>
    <definedName function="false" hidden="false" localSheetId="12" name="_xlnm.Print_Area_0_0_0_0_0_0_0_0_0_0_0_0_0_0_0_0_0_0" vbProcedure="false">'11'!$A$516:$E$546</definedName>
    <definedName function="false" hidden="false" localSheetId="12" name="_xlnm.Print_Area_0_0_0_0_0_0_0_0_0_0_0_0_0_0_0_0_0_0_0" vbProcedure="false">'11'!$A$516:$E$546</definedName>
    <definedName function="false" hidden="false" localSheetId="12" name="_xlnm.Print_Area_0_0_0_0_0_0_0_0_0_0_0_0_0_0_0_0_0_0_0_0" vbProcedure="false">'11'!$A$516:$E$546</definedName>
    <definedName function="false" hidden="false" localSheetId="12" name="_xlnm.Print_Area_0_0_0_0_0_0_0_0_0_0_0_0_0_0_0_0_0_0_0_0_0" vbProcedure="false">'11'!$A$516:$E$546</definedName>
    <definedName function="false" hidden="false" localSheetId="12" name="_xlnm.Print_Area_0_0_0_0_0_0_0_0_0_0_0_0_0_0_0_0_0_0_0_0_0_0" vbProcedure="false">'11'!$A$516:$E$546</definedName>
    <definedName function="false" hidden="false" localSheetId="12" name="_xlnm.Print_Area_0_0_0_0_0_0_0_0_0_0_0_0_0_0_0_0_0_0_0_0_0_0_0" vbProcedure="false">'11'!$A$516:$E$546</definedName>
    <definedName function="false" hidden="false" localSheetId="12" name="_xlnm.Print_Area_0_0_0_0_0_0_0_0_0_0_0_0_0_0_0_0_0_0_0_0_0_0_0_0" vbProcedure="false">'11'!$A$516:$E$546</definedName>
    <definedName function="false" hidden="false" localSheetId="12" name="_xlnm.Print_Area_0_0_0_0_0_0_0_0_0_0_0_0_0_0_0_0_0_0_0_0_0_0_0_0_0" vbProcedure="false">'11'!$A$516:$E$546</definedName>
    <definedName function="false" hidden="false" localSheetId="12" name="_xlnm.Print_Area_0_0_0_0_0_0_0_0_0_0_0_0_0_0_0_0_0_0_0_0_0_0_0_0_0_0" vbProcedure="false">'11'!$A$516:$E$546</definedName>
    <definedName function="false" hidden="false" localSheetId="12" name="_xlnm.Print_Area_0_0_0_0_0_0_0_0_0_0_0_0_0_0_0_0_0_0_0_0_0_0_0_0_0_0_0" vbProcedure="false">'11'!$A$516:$E$546</definedName>
    <definedName function="false" hidden="false" localSheetId="12" name="_xlnm.Print_Area_0_0_0_0_0_0_0_0_0_0_0_0_0_0_0_0_0_0_0_0_0_0_0_0_0_0_0_0" vbProcedure="false">'11'!$A$516:$E$546</definedName>
    <definedName function="false" hidden="false" localSheetId="12" name="_xlnm.Print_Area_0_0_0_0_0_0_0_0_0_0_0_0_0_0_0_0_0_0_0_0_0_0_0_0_0_0_0_0_0" vbProcedure="false">'11'!$A$516:$E$546</definedName>
    <definedName function="false" hidden="false" localSheetId="12" name="_xlnm.Print_Area_0_0_0_0_0_0_0_0_0_0_0_0_0_0_0_0_0_0_0_0_0_0_0_0_0_0_0_0_0_0" vbProcedure="false">'11'!$A$516:$E$546</definedName>
    <definedName function="false" hidden="false" localSheetId="12" name="_xlnm.Print_Area_0_0_0_0_0_0_0_0_0_0_0_0_0_0_0_0_0_0_0_0_0_0_0_0_0_0_0_0_0_0_0" vbProcedure="false">'11'!$A$516:$E$546</definedName>
    <definedName function="false" hidden="false" localSheetId="12" name="_xlnm.Print_Area_0_0_0_0_0_0_0_0_0_0_0_0_0_0_0_0_0_0_0_0_0_0_0_0_0_0_0_0_0_0_0_0" vbProcedure="false">'11'!$A$516:$E$546</definedName>
    <definedName function="false" hidden="false" localSheetId="12" name="_xlnm.Print_Area_0_0_0_0_0_0_0_0_0_0_0_0_0_0_0_0_0_0_0_0_0_0_0_0_0_0_0_0_0_0_0_0_0" vbProcedure="false">'11'!$A$516:$E$546</definedName>
    <definedName function="false" hidden="false" localSheetId="12" name="_xlnm.Print_Area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_0_0_0_0" vbProcedure="false">'11'!$A$516:$E$546</definedName>
    <definedName function="false" hidden="false" localSheetId="12" name="__xlnm.Print_Area" vbProcedure="false">'11'!$A$516:$E$546</definedName>
    <definedName function="false" hidden="false" localSheetId="12" name="__xlnm.Print_Area_0" vbProcedure="false">'11'!$A$516:$E$546</definedName>
    <definedName function="false" hidden="false" localSheetId="12" name="__xlnm.Print_Area_0_0" vbProcedure="false">'11'!$A$516:$E$546</definedName>
    <definedName function="false" hidden="false" localSheetId="12" name="__xlnm.Print_Area_0_0_0" vbProcedure="false">'11'!$A$516:$E$546</definedName>
    <definedName function="false" hidden="false" localSheetId="12" name="__xlnm.Print_Area_0_0_0_0" vbProcedure="false">'11'!$A$516:$E$546</definedName>
    <definedName function="false" hidden="false" localSheetId="12" name="__xlnm.Print_Area_0_0_0_0_0" vbProcedure="false">'11'!$A$516:$E$546</definedName>
    <definedName function="false" hidden="false" localSheetId="12" name="__xlnm.Print_Area_0_0_0_0_0_0" vbProcedure="false">'11'!$A$516:$E$546</definedName>
    <definedName function="false" hidden="false" localSheetId="12" name="__xlnm.Print_Area_0_0_0_0_0_0_0" vbProcedure="false">'11'!$A$516:$E$546</definedName>
    <definedName function="false" hidden="false" localSheetId="12" name="__xlnm.Print_Area_0_0_0_0_0_0_0_0" vbProcedure="false">'11'!$A$516:$E$546</definedName>
    <definedName function="false" hidden="false" localSheetId="12" name="__xlnm.Print_Area_0_0_0_0_0_0_0_0_0" vbProcedure="false">'11'!$A$516:$E$546</definedName>
    <definedName function="false" hidden="false" localSheetId="12" name="__xlnm.Print_Area_0_0_0_0_0_0_0_0_0_0" vbProcedure="false">'11'!$A$516:$E$546</definedName>
    <definedName function="false" hidden="false" localSheetId="12" name="__xlnm.Print_Area_0_0_0_0_0_0_0_0_0_0_0" vbProcedure="false">'11'!$A$516:$E$546</definedName>
    <definedName function="false" hidden="false" localSheetId="12" name="__xlnm.Print_Area_0_0_0_0_0_0_0_0_0_0_0_0" vbProcedure="false">'11'!$A$516:$E$546</definedName>
    <definedName function="false" hidden="false" localSheetId="12" name="__xlnm.Print_Area_0_0_0_0_0_0_0_0_0_0_0_0_0" vbProcedure="false">'11'!$A$516:$E$546</definedName>
    <definedName function="false" hidden="false" localSheetId="12" name="__xlnm.Print_Area_0_0_0_0_0_0_0_0_0_0_0_0_0_0" vbProcedure="false">'11'!$A$516:$E$546</definedName>
    <definedName function="false" hidden="false" localSheetId="12" name="__xlnm.Print_Area_0_0_0_0_0_0_0_0_0_0_0_0_0_0_0" vbProcedure="false">'11'!$A$516:$E$546</definedName>
    <definedName function="false" hidden="false" localSheetId="12" name="__xlnm.Print_Area_0_0_0_0_0_0_0_0_0_0_0_0_0_0_0_0" vbProcedure="false">'11'!$A$516:$E$546</definedName>
    <definedName function="false" hidden="false" localSheetId="12" name="__xlnm.Print_Area_0_0_0_0_0_0_0_0_0_0_0_0_0_0_0_0_0" vbProcedure="false">'11'!$A$516:$E$546</definedName>
    <definedName function="false" hidden="false" localSheetId="12" name="__xlnm.Print_Area_0_0_0_0_0_0_0_0_0_0_0_0_0_0_0_0_0_0" vbProcedure="false">'11'!$A$516:$E$546</definedName>
    <definedName function="false" hidden="false" localSheetId="12" name="__xlnm.Print_Area_0_0_0_0_0_0_0_0_0_0_0_0_0_0_0_0_0_0_0" vbProcedure="false">'11'!$A$516:$E$546</definedName>
    <definedName function="false" hidden="false" localSheetId="12" name="__xlnm.Print_Area_0_0_0_0_0_0_0_0_0_0_0_0_0_0_0_0_0_0_0_0" vbProcedure="false">'11'!$A$516:$E$546</definedName>
    <definedName function="false" hidden="false" localSheetId="12" name="__xlnm.Print_Area_0_0_0_0_0_0_0_0_0_0_0_0_0_0_0_0_0_0_0_0_0" vbProcedure="false">'11'!$A$516:$E$546</definedName>
    <definedName function="false" hidden="false" localSheetId="12" name="__xlnm.Print_Area_0_0_0_0_0_0_0_0_0_0_0_0_0_0_0_0_0_0_0_0_0_0" vbProcedure="false">'11'!$A$516:$E$546</definedName>
    <definedName function="false" hidden="false" localSheetId="12" name="__xlnm.Print_Area_0_0_0_0_0_0_0_0_0_0_0_0_0_0_0_0_0_0_0_0_0_0_0" vbProcedure="false">'11'!$A$516:$E$546</definedName>
    <definedName function="false" hidden="false" localSheetId="12" name="__xlnm.Print_Area_0_0_0_0_0_0_0_0_0_0_0_0_0_0_0_0_0_0_0_0_0_0_0_0" vbProcedure="false">'11'!$A$516:$E$546</definedName>
    <definedName function="false" hidden="false" localSheetId="12" name="__xlnm.Print_Area_0_0_0_0_0_0_0_0_0_0_0_0_0_0_0_0_0_0_0_0_0_0_0_0_0" vbProcedure="false">'11'!$A$516:$E$546</definedName>
    <definedName function="false" hidden="false" localSheetId="12" name="__xlnm.Print_Area_0_0_0_0_0_0_0_0_0_0_0_0_0_0_0_0_0_0_0_0_0_0_0_0_0_0" vbProcedure="false">'11'!$A$516:$E$546</definedName>
    <definedName function="false" hidden="false" localSheetId="12" name="__xlnm.Print_Area_0_0_0_0_0_0_0_0_0_0_0_0_0_0_0_0_0_0_0_0_0_0_0_0_0_0_0" vbProcedure="false">'11'!$A$516:$E$546</definedName>
    <definedName function="false" hidden="false" localSheetId="12" name="__xlnm.Print_Area_0_0_0_0_0_0_0_0_0_0_0_0_0_0_0_0_0_0_0_0_0_0_0_0_0_0_0_0" vbProcedure="false">'11'!$A$516:$E$546</definedName>
    <definedName function="false" hidden="false" localSheetId="12" name="__xlnm.Print_Area_0_0_0_0_0_0_0_0_0_0_0_0_0_0_0_0_0_0_0_0_0_0_0_0_0_0_0_0_0" vbProcedure="false">'11'!$A$516:$E$546</definedName>
    <definedName function="false" hidden="false" localSheetId="12" name="__xlnm.Print_Area_0_0_0_0_0_0_0_0_0_0_0_0_0_0_0_0_0_0_0_0_0_0_0_0_0_0_0_0_0_0" vbProcedure="false">'11'!$A$516:$E$546</definedName>
    <definedName function="false" hidden="false" localSheetId="12" name="__xlnm.Print_Area_0_0_0_0_0_0_0_0_0_0_0_0_0_0_0_0_0_0_0_0_0_0_0_0_0_0_0_0_0_0_0" vbProcedure="false">'11'!$A$516:$E$546</definedName>
    <definedName function="false" hidden="false" localSheetId="12" name="__xlnm.Print_Area_0_0_0_0_0_0_0_0_0_0_0_0_0_0_0_0_0_0_0_0_0_0_0_0_0_0_0_0_0_0_0_0" vbProcedure="false">'11'!$A$516:$E$546</definedName>
    <definedName function="false" hidden="false" localSheetId="12" name="__xlnm.Print_Area_0_0_0_0_0_0_0_0_0_0_0_0_0_0_0_0_0_0_0_0_0_0_0_0_0_0_0_0_0_0_0_0_0" vbProcedure="false">'11'!$A$516:$E$546</definedName>
    <definedName function="false" hidden="false" localSheetId="12" name="__xlnm.Print_Area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_0_0_0" vbProcedure="false">'10'!$A$514:$L$542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<sst xmlns="http://schemas.openxmlformats.org/spreadsheetml/2006/main" count="10277" uniqueCount="606">
  <si>
    <t>Таблица 1</t>
  </si>
  <si>
    <t>к муниципальной программе, утвержденной постановлением администрации Сланцевского муниципального района от 02.11.2016 №1683-п</t>
  </si>
  <si>
    <t>(в редакции постановления администрации Сланцевского муниципального района</t>
  </si>
  <si>
    <t>от __________ 2017 № ____)</t>
  </si>
  <si>
    <t>Перечень</t>
  </si>
  <si>
    <t>подпрограмм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</si>
  <si>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N</t>
  </si>
  <si>
    <t>Наименование подпрограммы,  основного мероприятия, мероприятия</t>
  </si>
  <si>
    <t>Ответственный за реализацию</t>
  </si>
  <si>
    <t>Год</t>
  </si>
  <si>
    <t>Последствия не реализации подпрограммы,  основного мероприятия</t>
  </si>
  <si>
    <r>
      <t xml:space="preserve">Показатели программы (подпрограммы,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</si>
  <si>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п/п</t>
  </si>
  <si>
    <t>Начала реализации</t>
  </si>
  <si>
    <t>окончания реализации</t>
  </si>
  <si>
    <t>1.</t>
  </si>
  <si>
    <t>Подпрограмма 1 Развитие культуры на территории Сланцевского городского поселения</t>
  </si>
  <si>
    <t>комитет по КсиМП</t>
  </si>
  <si>
    <t>1.1</t>
  </si>
  <si>
    <t>Основное мероприятие 1.1 Обеспечение текущей деятельности муниципальных учреждений культуры</t>
  </si>
  <si>
    <t>Комитет по КСиМП, муниципальные учреждения культуры</t>
  </si>
  <si>
    <t>Неэффективная работа по реализации прав граждан в сфере культуры</t>
  </si>
  <si>
    <t>Показатели (индикаторы) №№ 1-5</t>
  </si>
  <si>
    <t>1.2</t>
  </si>
  <si>
    <t>Основное мероприятие 1.2. Развитие и модернизация муниципальных учреждений культуры</t>
  </si>
  <si>
    <t>Показатель (индикатор) № 6-7</t>
  </si>
  <si>
    <t>1.3</t>
  </si>
  <si>
    <t>Основное мероприятие 1.3. Обеспечение эффективности проведения общегородских мероприятий</t>
  </si>
  <si>
    <t>Показатель (индикатор) № 1</t>
  </si>
  <si>
    <t>1.4</t>
  </si>
  <si>
    <t>Основное мероприятие 1.4 Мероприятия, посвященные празднованию Дня образования Ленинградской области</t>
  </si>
  <si>
    <t>Показатель (индикатор) № 8</t>
  </si>
  <si>
    <t>1.5</t>
  </si>
  <si>
    <t>Основное мероприятие 1.5. Расходы на поддержку отрасли культуры: комплектование книжных фондов, поддержка творческих коллективов</t>
  </si>
  <si>
    <t>Комитет по КсиМП, СЦГБ</t>
  </si>
  <si>
    <t>Показатель (индикатор) 2, 9</t>
  </si>
  <si>
    <t>1.6</t>
  </si>
  <si>
    <t>Основное мероприятие 1.6 Расходы на формирование, обработку и распределение межпоселенческого библиотечного фонда (исполнение переданных полномочий Сланцевского муниципального района)</t>
  </si>
  <si>
    <t>Показатель (индикатор) 9</t>
  </si>
  <si>
    <t>2.</t>
  </si>
  <si>
    <t>Подпрограмма 2 Развитие молодежной политики на территории Сланцевского городского поселения</t>
  </si>
  <si>
    <t>Комитет по КсиМП</t>
  </si>
  <si>
    <t>2.1.</t>
  </si>
  <si>
    <t>Основное мероприятие 2.1.  Реализация комплекса мер по созданию условий для успешной социализации и эффективной самореализации молодежи</t>
  </si>
  <si>
    <t>Отсутствие возможности в выработке необходимых навыков для успешной социализации в современном обществе.</t>
  </si>
  <si>
    <t>Показатели (индикаторы) №№  10, 11</t>
  </si>
  <si>
    <t>2.2</t>
  </si>
  <si>
    <t>Основное мероприятие 2.2.  Реализация комплекса мер по созданию условий для социализации детей в каникулярный период</t>
  </si>
  <si>
    <t>Развитие деструктивного и девиантного поведения молодежи</t>
  </si>
  <si>
    <t>Показатель (индикатор) 12</t>
  </si>
  <si>
    <t>Подпрограмма 3 Развитие физической культуры и спорта на территории Сланцевского городского поселения.</t>
  </si>
  <si>
    <t>Комитет по КсиМП, ФОК "Сланцы"</t>
  </si>
  <si>
    <t>3.1</t>
  </si>
  <si>
    <t>Основное мероприятие 3.1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</si>
  <si>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Отсутствие возможности для  привлечения населения к регулярным занятиям физической культурой.</t>
  </si>
  <si>
    <t>Показатели (индикаторы) №№ 13, 14</t>
  </si>
  <si>
    <t>&lt;1&gt; Указывается номер показателя согласно таблице 6 настоящего Приложения, на достижение которого направлено основное мероприятие, подпрограмма</t>
  </si>
  <si>
    <t>подпрограмм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</si>
  <si>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подпрограм­мы, ведомственной целевой программы, основного меро­приятия, мероприятия</t>
  </si>
  <si>
    <t>Ответ­ственный за реализа­цию</t>
  </si>
  <si>
    <t>Последствия не реализации под­программы, ве­домственной целевой про­граммы, основ­ного мероприя­тия</t>
  </si>
  <si>
    <t>Начала реализа­ции</t>
  </si>
  <si>
    <t>оконча­ния реа­лизации</t>
  </si>
  <si>
    <t>Подпрограмма 1</t>
  </si>
  <si>
    <t>Развитие культуры на территории Сланцевского городского поселения</t>
  </si>
  <si>
    <t>Основное мероприятие 1.1 Обеспечение деятельности муниципальных учреждений культуры</t>
  </si>
  <si>
    <t>Отдел, муниципальные учреждения культуры</t>
  </si>
  <si>
    <t>Неэффективное обеспечение реализации прав граждан в сфере культуры</t>
  </si>
  <si>
    <t>Основное мероприятие 1.2 Поддержка творческих инициатив населения</t>
  </si>
  <si>
    <t>Отдел</t>
  </si>
  <si>
    <t>Отсутствие возможности к стимулированию занятиями художественным творчеством, нереализация инициатив и прав граждан в сфере культуры и искусства, снижение престижа творческих профессий</t>
  </si>
  <si>
    <t>Подпрограмма 2</t>
  </si>
  <si>
    <t>Развитие молодежной политики на территории Сланцевского городского поселения</t>
  </si>
  <si>
    <t>Мероприятие 2.1.  Реализация комплекса мер по созданию условий для успешной социализации и эффективной самореализации молодежи</t>
  </si>
  <si>
    <t>Сектор по молодежной политике</t>
  </si>
  <si>
    <t>Мероприятие 2.2.  Реализация комплекса мер по созданию условий для социализации детей в каникулярный период</t>
  </si>
  <si>
    <t>Подпрограмма 3</t>
  </si>
  <si>
    <t>Сектор по спорту</t>
  </si>
  <si>
    <t>Развитие физической культуры и спорта на территории Сланцевского городского поселения.</t>
  </si>
  <si>
    <t>Основное мероприятие 3.1</t>
  </si>
  <si>
    <t>Создание условий для занятий физической культурой и спортом</t>
  </si>
  <si>
    <t>--------------------------------</t>
  </si>
  <si>
    <t>Таблица 2</t>
  </si>
  <si>
    <t>(в редакции постановления администрации Сланцевского муниципального района от __________ 2017 № ____)</t>
  </si>
  <si>
    <t>План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</si>
  <si>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</si>
  <si>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Наименование муниципальной программы, подпрограммы, ведомственной целевой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</si>
  <si>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</si>
  <si>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</si>
  <si>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</si>
  <si>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</si>
  <si>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</si>
  <si>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</si>
  <si>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</si>
  <si>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</si>
  <si>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</si>
  <si>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района</t>
  </si>
  <si>
    <t>Бюджет поселения</t>
  </si>
  <si>
    <t>Муниципальная программа «Развитие культуры, спорта и молодежной политики на территории Сланцевского городского поселения на 2017 - 2019 годы»</t>
  </si>
  <si>
    <t>Комитет по КсиМП, муниципальные учреждения культуры Сланцевского городского поселения (далее — муниципальные учреждения культуры), общественные организации</t>
  </si>
  <si>
    <t>Итого</t>
  </si>
  <si>
    <t>ГДК</t>
  </si>
  <si>
    <t>ПКиО</t>
  </si>
  <si>
    <t>СЦГБ</t>
  </si>
  <si>
    <t>Комитет</t>
  </si>
  <si>
    <t>Подпрограмма 1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</si>
  <si>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</si>
  <si>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комитет</t>
  </si>
  <si>
    <t>Комитет по КсиМп, муниципальные учреждения культуры</t>
  </si>
  <si>
    <t>Основное мероприятие 1.2. Развитие и модернизация учреждений культуры</t>
  </si>
  <si>
    <t>Комитет по КсиМП, муниципальные учреждения культуры</t>
  </si>
  <si>
    <t>ПкиО</t>
  </si>
  <si>
    <t>Основное мероприятие 1.5.  Расходы на поддержку отрасли культуры: комплектование книжных фондов, поддержка творческих коллективов.</t>
  </si>
  <si>
    <t>Комитет по КСМП, СЦГБ, ГДК</t>
  </si>
  <si>
    <t>Комитет по КСМП, СЦГБ</t>
  </si>
  <si>
    <t>Подпрограмма 2 «Развитие молодежной политики на территории Сланцевского городского поселения»</t>
  </si>
  <si>
    <t>Итого: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</si>
  <si>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</si>
  <si>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Комитет по КсиМп, МКУК "Парк культуры и отдыха"</t>
  </si>
  <si>
    <t>Основное мероприятие 2.2. Развитие комплекса мер по созданию условий для социализации детей в каникулярное время</t>
  </si>
  <si>
    <t>Муниципальные учреждения культуры</t>
  </si>
  <si>
    <t>Подпрограмма 3 «Развитие физической культуры и спорта на территории Сланцевского городского поселения»</t>
  </si>
  <si>
    <t>Комитет по КсиМП, ФОК «Сланцы», спортивные федерации, общественные объединения</t>
  </si>
  <si>
    <t>Комитет по КсиМп, ФОК «Сланцы», Спортивные федерации, общественные объединения.</t>
  </si>
  <si>
    <t>Таблица 3</t>
  </si>
  <si>
    <t>Информация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</si>
  <si>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поселения»</t>
  </si>
  <si>
    <t>(тыс. руб. в действующих ценах каждого года</t>
  </si>
  <si>
    <t>реализации программы)</t>
  </si>
  <si>
    <t>Наименование</t>
  </si>
  <si>
    <t>1-й год реализации программы</t>
  </si>
  <si>
    <t>2-й год реализации программы</t>
  </si>
  <si>
    <t>получателя</t>
  </si>
  <si>
    <t>2014 г.</t>
  </si>
  <si>
    <t>2015 г.</t>
  </si>
  <si>
    <t>Последний год реализации про­граммы</t>
  </si>
  <si>
    <t>бюджетных средств</t>
  </si>
  <si>
    <t>2016г.</t>
  </si>
  <si>
    <t>Источники финансирования</t>
  </si>
  <si>
    <t>федеральн­ый бюд­жет</t>
  </si>
  <si>
    <t>областн­ой бюд­жет</t>
  </si>
  <si>
    <t>бюд­жет СМР</t>
  </si>
  <si>
    <t>бюд­жеты поселен­ий</t>
  </si>
  <si>
    <t>про­чие</t>
  </si>
  <si>
    <t>феде­ральный бюджет</t>
  </si>
  <si>
    <t>Администрация Сланцевского муниципального района от имени администрации Сланцевского городского поселения</t>
  </si>
  <si>
    <t>Муниципальное казенное учреждение культуры «Городской Дом культуры»</t>
  </si>
  <si>
    <t>Муниципальное казенное учреждение культуры «Парк культуры и отдыха»</t>
  </si>
  <si>
    <t>Муниципальное казенное учреждение культуры «Сланцевская центральная городская библиотека»</t>
  </si>
  <si>
    <t>Руководитель программы</t>
  </si>
  <si>
    <t>(долж­ность)</t>
  </si>
  <si>
    <t>(подпись)</t>
  </si>
  <si>
    <t>(фамилия, инициалы)</t>
  </si>
  <si>
    <t>Таблица 4</t>
  </si>
  <si>
    <t>объектов капитального строительства/ремонта муниципальной программы</t>
  </si>
  <si>
    <t>«Развитие культуры, спорта и молодежной политики на территории Сланцевского городского поселения»</t>
  </si>
  <si>
    <t>(тыс. руб.)</t>
  </si>
  <si>
    <t>Наименование и местонахо­ждение стройки (объекта капитального строитель­ства/ремонта), проектная мощность</t>
  </si>
  <si>
    <t>Сроки строи­тельства, капитального ремонта (годы)</t>
  </si>
  <si>
    <t>Реквизиты утверждения проектно-сметной доку­ментации (ПСД)</t>
  </si>
  <si>
    <t>Форма соб­ственности</t>
  </si>
  <si>
    <t>Сметная стоимость</t>
  </si>
  <si>
    <t>в ценах, утвержден­ных в ПСД</t>
  </si>
  <si>
    <t>в ценах года начала реали­зации программы</t>
  </si>
  <si>
    <t>Здание МКУК Городской  Дом культуры»,  г. Сланцы, ул. Ленина, д.5</t>
  </si>
  <si>
    <r>
      <t xml:space="preserve">ПСД (ремонт сценографического оборудования),положительное заключение № ГАУ «Леноблгосэкспертиза»</t>
    </r>
    <r>
      <rPr>
        <sz val="11"/>
        <color rgb="FF000000"/>
        <rFont val="Courier New"/>
        <family val="3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47-1-7-0608-12 – 2012 год</t>
    </r>
  </si>
  <si>
    <t>муниципальная</t>
  </si>
  <si>
    <t>Здание МКУК "Сланцевская центральная городская библиотека" (филиал № 2), г. Сланцы ул. Жуковского, д.6</t>
  </si>
  <si>
    <t>ПСД в наличии, положительные заключения ГАУ «Леноблгосэкспертизы» № 47-1-7-0091-13 от 13.02.2013 и № 47-1-7-0175-13 от 29.03.2013</t>
  </si>
  <si>
    <t>Здание мастерской МКУК "Парк культуры и отдыха" , Г. Сланцы, ул. Партизанская, д.8</t>
  </si>
  <si>
    <t>ПСД не прошла заключение экспертизы</t>
  </si>
  <si>
    <t>Таблица 5</t>
  </si>
  <si>
    <t>Адресная программа</t>
  </si>
  <si>
    <t>капитальных вложений муниципальной программы</t>
  </si>
  <si>
    <t>Наименование и местонахождение стройки (объекта капитального строительства/ремонта)</t>
  </si>
  <si>
    <t>Финансовый год</t>
  </si>
  <si>
    <t>Распределение бюджетных инвестиций по источникам финансирования</t>
  </si>
  <si>
    <t>(тыс. руб. в действующих ценах каждого года реализации программы)</t>
  </si>
  <si>
    <t>федеральный бюджет</t>
  </si>
  <si>
    <t>областной бюджет</t>
  </si>
  <si>
    <t>бюджет СМР</t>
  </si>
  <si>
    <t>бюджеты поселений</t>
  </si>
  <si>
    <t>Здания МКУК Городской  Дом культуры»,  г. Сланцы, ул. Ленина, д.5</t>
  </si>
  <si>
    <t>-</t>
  </si>
  <si>
    <t>Таблица 6</t>
  </si>
  <si>
    <t>'2'.G3'2'.G36</t>
  </si>
  <si>
    <t>Сведения</t>
  </si>
  <si>
    <t>о показателях (индикаторах) муниципальной программы</t>
  </si>
  <si>
    <t>и их значениях</t>
  </si>
  <si>
    <t>№</t>
  </si>
  <si>
    <t>Наименование показателя (индикатора)</t>
  </si>
  <si>
    <t>Единица измерения</t>
  </si>
  <si>
    <r>
      <t xml:space="preserve">Значение показателя (индикатора)</t>
    </r>
    <r>
      <rPr>
        <vertAlign val="superscript"/>
        <sz val="11"/>
        <color rgb="FF000000"/>
        <rFont val="Times New Roman"/>
        <family val="1"/>
        <charset val="204"/>
      </rPr>
      <t xml:space="preserve">2</t>
    </r>
  </si>
  <si>
    <t>Базовый период</t>
  </si>
  <si>
    <t>1-й год реализации</t>
  </si>
  <si>
    <t>2-й год реализации</t>
  </si>
  <si>
    <r>
      <t xml:space="preserve">2013 г.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</si>
  <si>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t>201_5г.</t>
  </si>
  <si>
    <t>Муниципальная программа «Развитие культуры, спорта и молодежной политики на территории Сланцевского городского поселения»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</si>
  <si>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</si>
  <si>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Основное мероприятие 1.1. Обеспечение деятельности муниципальных учреждений культуры</t>
  </si>
  <si>
    <t>Показатель (индикатор) 1.1.1 - количество посещений культурно-досуговых учреждений</t>
  </si>
  <si>
    <t>Тыс. чел.</t>
  </si>
  <si>
    <t>Показатель (индикатор) 1.1.2 - доля участников клубных формирований в общем количестве жителей Сланцевского городского поселения</t>
  </si>
  <si>
    <t>%</t>
  </si>
  <si>
    <t>Показатель (индикатор) 1.1.3.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</si>
  <si>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1.1.4 - количество обращений в  библиотеку</t>
  </si>
  <si>
    <t>Показатель (индикатор)1.1.5. - объем (количество записей) электронного каталога и других баз данных, создаваемых библиотекой</t>
  </si>
  <si>
    <t>Тыс. ед.</t>
  </si>
  <si>
    <t>Показатель (индикатор) 1.1.6.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</si>
  <si>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1.1.7.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</si>
  <si>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1.1.8. - количество досуговых объектов Парка культуры и отдыха</t>
  </si>
  <si>
    <t>ед.</t>
  </si>
  <si>
    <t>Показатель (индикатор) 1.1.9. - количество муниципальных учреждений культуры, в которых производился капитальный ремонт</t>
  </si>
  <si>
    <t>Показатель (индикатор) 1.1.10.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</si>
  <si>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1.1.11. - прирост заработной платы</t>
  </si>
  <si>
    <t>Основное мероприятие 1.2. Поддержка творческих инициатив населения</t>
  </si>
  <si>
    <t>Показатель (индикатор) 1.2.1 - объем финансовой поддержки творческих инициатив населения</t>
  </si>
  <si>
    <t>Тыс. руб.</t>
  </si>
  <si>
    <r>
      <t xml:space="preserve">Подпрограмма 2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молодежной политики на территории Сланцевского городского поселения</t>
    </r>
  </si>
  <si>
    <t>Основное мероприятие 2.1. Реализация комплекса мер по созданию условий для успешной социализации и эффективной самореализации молодежи</t>
  </si>
  <si>
    <t>Показатель (индикатор) 2.1.1 -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</si>
  <si>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2.1.2 - количество посещений молодежных мероприятий</t>
  </si>
  <si>
    <t>Чел.</t>
  </si>
  <si>
    <t>Основное мероприятие 2.2. Реализация комплекса мер по созданию условий для социализации детей в каникулярный период</t>
  </si>
  <si>
    <t>Показатель (индикатор) 2.2.1 - количество детей, охваченных организованными формами досуга и занятости в летний период</t>
  </si>
  <si>
    <t>Не менее 100</t>
  </si>
  <si>
    <r>
      <t xml:space="preserve">Подпрограмма 3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</si>
  <si>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t>Основное мероприятие 3.1  Создание условий для занятий физической культурой и спортом</t>
  </si>
  <si>
    <t>Показатель (индикатор) 3.1.1 - количество участников спортивных мероприятий</t>
  </si>
  <si>
    <t>Показатель (индикатор) 3.1.2 - доля населения, систематически занимающегося физической культурой и спортом</t>
  </si>
  <si>
    <t>&lt;2&gt; При наличии денежной единицы измерения показателя (индикатора) указываются значения показателя (индикатора) в ценах соответствующих лет.</t>
  </si>
  <si>
    <t>&lt;3&gt; Указывается значение показателя на последний отчетный период, по которому имеются данные по показателям.</t>
  </si>
  <si>
    <t>Таблица 7.1</t>
  </si>
  <si>
    <t>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</si>
  <si>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основного мероприятия подпрограммы, мероприятия основного мероприятия</t>
  </si>
  <si>
    <t>Ожидаемый результат реализации мероприятия</t>
  </si>
  <si>
    <t>Объем ресурсного обеспечения (тыс. руб.)</t>
  </si>
  <si>
    <r>
      <t xml:space="preserve">Федеральный бюдже</t>
    </r>
    <r>
      <rPr>
        <sz val="11"/>
        <color rgb="FF000000"/>
        <rFont val="Times New Roman"/>
        <family val="1"/>
        <charset val="204"/>
      </rPr>
      <t xml:space="preserve">т</t>
    </r>
  </si>
  <si>
    <t>Местный бюджет</t>
  </si>
  <si>
    <t>Иные источники</t>
  </si>
  <si>
    <t>Отдел,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</si>
  <si>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Создание благоприятных условий для устойчивого развития сферы культуры</t>
  </si>
  <si>
    <t>1-й год</t>
  </si>
  <si>
    <t>реализации</t>
  </si>
  <si>
    <t>2-й год</t>
  </si>
  <si>
    <t>3-й год</t>
  </si>
  <si>
    <t>Сохранение сети муниципальных учреждений культуры</t>
  </si>
  <si>
    <t>1.1.1</t>
  </si>
  <si>
    <t>Мероприятие 1.1</t>
  </si>
  <si>
    <t>Обеспечение текущей деятельности муниципальных учреждений культуры</t>
  </si>
  <si>
    <t>1.1.2</t>
  </si>
  <si>
    <t>Мероприятие 1.2.</t>
  </si>
  <si>
    <t>Модернизация оснащения Молодежного библиотечного центра МОСТ городской библиотеки</t>
  </si>
  <si>
    <t>Развитие и модернизация муниципальных учреждений культуры</t>
  </si>
  <si>
    <t>Модернизация библиотеки, сцены в театре «Бумс», увеличение досуговых объектов Парка культуры и отдыха</t>
  </si>
  <si>
    <t>Оснащение библиотеки и Городского Дома культуры оборудованием, увеличение досуговых объектов Парка культуры и отдыха</t>
  </si>
  <si>
    <t>1.1.3</t>
  </si>
  <si>
    <t>Мероприятие 1.3</t>
  </si>
  <si>
    <t>Капитальный ремонт сценического оборудования ГДК, кап. ремонт библиотеки ( Жуковского, 6)</t>
  </si>
  <si>
    <t>Капитальный ремонт муниципальных учреждений культуры</t>
  </si>
  <si>
    <t>Кап. ремонт библиотеки ( Жуковского, 6) ремонт мастерских ПКиО</t>
  </si>
  <si>
    <t>1.1.4</t>
  </si>
  <si>
    <t>Мероприятие 1.4</t>
  </si>
  <si>
    <t>Обеспечение запланированного уровня средней заработной платы работников муниципальных учреждений культуры</t>
  </si>
  <si>
    <t>Повышение заработной платы работников культуры</t>
  </si>
  <si>
    <t>гдк</t>
  </si>
  <si>
    <t>Участие в 14 мероприятиях</t>
  </si>
  <si>
    <t>Таблица 7.2</t>
  </si>
  <si>
    <t>Подпрограмма 2 «Развитие молодежной политики в Сланцевском городском поселение»</t>
  </si>
  <si>
    <t>Подпрограмма 2.</t>
  </si>
  <si>
    <t>Сектор молодежной политики</t>
  </si>
  <si>
    <t>Создание благоприятных условий для устойчивого развития сферы молодежной политики</t>
  </si>
  <si>
    <t>отдел</t>
  </si>
  <si>
    <t>2.1</t>
  </si>
  <si>
    <t>Мероприятие 2.1</t>
  </si>
  <si>
    <t>Создание условий для раскрытия личностного потенциала молодых людей; повышение социальной активности молодежи</t>
  </si>
  <si>
    <t>Реализация комплекса мер по созданию условий для успешной социализации и эффективной самореализации молодежи</t>
  </si>
  <si>
    <t>Мероприятие 2.2. развитие комплекса мер по созданию условий для социализации детей в канткулярное время</t>
  </si>
  <si>
    <t>Привлечение к созидательному труду молодых людей, оказавшихся в трудной жизненной ситуации; охват детей организованными формами досуга и занятости в летний период</t>
  </si>
  <si>
    <t>Таблица 7.3</t>
  </si>
  <si>
    <t>Подпрограмма 3 «Развитие физической культуры и спорта в Сланцевском городском поселение»</t>
  </si>
  <si>
    <t>Сектор по спорту, Спортивные федерации, общественные объединения.</t>
  </si>
  <si>
    <t>Создание благоприятных условий для развития физической культуры и спорта</t>
  </si>
  <si>
    <t>Мероприятие 3.1</t>
  </si>
  <si>
    <t>Увеличение охвата населения занятиями физической культурой и спортом.</t>
  </si>
  <si>
    <t>Таблица 8</t>
  </si>
  <si>
    <t>о порядке сбора информации и методике расчета показателя</t>
  </si>
  <si>
    <t>(индикатора)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</si>
  <si>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пока­зателя (индикатора)</t>
  </si>
  <si>
    <t>Ед. из­мер.</t>
  </si>
  <si>
    <r>
      <t xml:space="preserve">Опреде­ление показа­теля</t>
    </r>
    <r>
      <rPr>
        <vertAlign val="superscript"/>
        <sz val="13"/>
        <color rgb="FF000000"/>
        <rFont val="Times New Roman"/>
        <family val="1"/>
        <charset val="204"/>
      </rPr>
      <t xml:space="preserve">4</t>
    </r>
  </si>
  <si>
    <r>
      <t xml:space="preserve">Времен­ные характерис­тики</t>
    </r>
    <r>
      <rPr>
        <vertAlign val="superscript"/>
        <sz val="13"/>
        <color rgb="FF000000"/>
        <rFont val="Times New Roman"/>
        <family val="1"/>
        <charset val="204"/>
      </rPr>
      <t xml:space="preserve">5</t>
    </r>
  </si>
  <si>
    <r>
      <t xml:space="preserve">Алгоритм формирова­ния (форму­ла) показате­ля и методи­ческие пояс­нения</t>
    </r>
    <r>
      <rPr>
        <vertAlign val="superscript"/>
        <sz val="13"/>
        <color rgb="FF000000"/>
        <rFont val="Times New Roman"/>
        <family val="1"/>
        <charset val="204"/>
      </rPr>
      <t xml:space="preserve">6</t>
    </r>
  </si>
  <si>
    <r>
      <t xml:space="preserve">Объект наблюден­ия</t>
    </r>
    <r>
      <rPr>
        <vertAlign val="superscript"/>
        <sz val="13"/>
        <color rgb="FF000000"/>
        <rFont val="Times New Roman"/>
        <family val="1"/>
        <charset val="204"/>
      </rPr>
      <t xml:space="preserve">8</t>
    </r>
  </si>
  <si>
    <r>
      <t xml:space="preserve">Охват совокупнос­ти</t>
    </r>
    <r>
      <rPr>
        <vertAlign val="superscript"/>
        <sz val="13"/>
        <color rgb="FF000000"/>
        <rFont val="Times New Roman"/>
        <family val="1"/>
        <charset val="204"/>
      </rPr>
      <t xml:space="preserve">9</t>
    </r>
  </si>
  <si>
    <t>Количество посещений культурно-досуговых учреждений</t>
  </si>
  <si>
    <t>Отражает востребованность у населения услуг культурно-досуговых учреждений</t>
  </si>
  <si>
    <t>Ежегодно, за отчетный год</t>
  </si>
  <si>
    <t>Культурно-досуговые учреждения</t>
  </si>
  <si>
    <t>Сплошное наблюдение</t>
  </si>
  <si>
    <t>Доля участников клубных формирований в общем количестве жителей Сланцевского городского поселения</t>
  </si>
  <si>
    <t>Характеризует эффективность деятельности в сфере культуры</t>
  </si>
  <si>
    <t>Чу / Чж х 100%,</t>
  </si>
  <si>
    <t>где Чу – число жителей привлекаемых к участию в клубных формированиях в отчетном периоде, Чж – общее число жителей поселения</t>
  </si>
  <si>
    <t>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</si>
  <si>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Характеризует уровень работы по повышению  квалификации кадрового состава учреждений культуры</t>
  </si>
  <si>
    <t>Чк/Чспис. х 100%, где Чк – число работников учреждений культуры прошедших повышение квалификации и переподготовку, Ч спис.- списочное число работников муниципальных учреждений культуры</t>
  </si>
  <si>
    <t>Количество обращений в  библиотеку</t>
  </si>
  <si>
    <t>Характеризует востребованность у населения библиотечных услуг</t>
  </si>
  <si>
    <t>МКУК «Сланцевская центральная городская библиотека»</t>
  </si>
  <si>
    <t>Объем финансовой поддержки творческих инициатив населения</t>
  </si>
  <si>
    <t>Тыс. Руб.</t>
  </si>
  <si>
    <t>Характеризует степень участия органов местного самоуправления в поддержке  творческих инициатив</t>
  </si>
  <si>
    <t>Объем (количества записей) электронного каталога и других баз данных, создаваемых библиотекой</t>
  </si>
  <si>
    <t>Отражает эффективность деятельности библиотек по формированию электронных каталогов</t>
  </si>
  <si>
    <t>Доля учреждений культуры, подключенных к сети "Интернет",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</si>
  <si>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культуры</t>
  </si>
  <si>
    <t>Уи / Уо х 100%,</t>
  </si>
  <si>
    <t>где Уи – количество учреждений культуры, подключенных к сети "Интернет», Уо – общее количество муниципальных учреждений культуры</t>
  </si>
  <si>
    <t>Доля учреждений культуры, имеющих сайт в сети интернет,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</si>
  <si>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 культуры</t>
  </si>
  <si>
    <t>Ус / Уо х 100%,</t>
  </si>
  <si>
    <t>где Ус – количество учреждений культуры, имеющих сайт в сети "Интернет», Уо – общее количество муниципальных учреждений культуры</t>
  </si>
  <si>
    <t>Количество досуговых объектов Парка культуры и отдыха</t>
  </si>
  <si>
    <t>Характеризует эффективность деятельности учреждения</t>
  </si>
  <si>
    <t>МКУК «Парк культуры и отдыха»</t>
  </si>
  <si>
    <t>Количество муниципальных учреждений культуры, в которых произведен капитальный ремонт</t>
  </si>
  <si>
    <t>Характеризует эффективность использования муниципального имущества</t>
  </si>
  <si>
    <t>Соотношение средней заработной платы работников муниципальных учреждений культуры  к средней заработной плате по Ленинградской области</t>
  </si>
  <si>
    <t>Позволяет оценить уровень заработной платы работников учреждений культуры</t>
  </si>
  <si>
    <t>Ежегодно, на 1 января года, следующего за отчетным</t>
  </si>
  <si>
    <t>С=Sk/Sp х 100%, где С – соотношение средней заработной платы работников муниципальных учреждений культуры  к средней заработной плате по Ленинградской области, Sk - средняя заработная плата работников учреждений культуры поселения, Sp – средняя заработная плата по Ленинградской области</t>
  </si>
  <si>
    <t>Прирост заработной платы</t>
  </si>
  <si>
    <t>Позволяет оценить объем увеличения заработной платы работников муниципальных учреждений культуры</t>
  </si>
  <si>
    <t>(Зк- Зк-1)/ Зк-1 х 100%,</t>
  </si>
  <si>
    <t>где Зк – средняя заработная плата работников учреждений культуры в отчетном периоде, Зк-1 – средняя заработная плат работников учреждений культуры  в предыдущем периоде</t>
  </si>
  <si>
    <r>
      <t xml:space="preserve">Доля подростков и молодежи от 14 до 30 лет, занимающихся в молодежных клубах, центрах и других досуговых учреждениях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от общей численности молодежи  поселения</t>
    </r>
  </si>
  <si>
    <t>Позволяет определить востребованность молодежных клубов, центров и других досуговых учреждений.</t>
  </si>
  <si>
    <t>Ежегодно</t>
  </si>
  <si>
    <t>Чу / Чм 100%,</t>
  </si>
  <si>
    <t>Муниципальные учреждения культуры, отдел</t>
  </si>
  <si>
    <t>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</si>
  <si>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Количество посещений молодежных мероприятий.</t>
  </si>
  <si>
    <t>Позволяет выявить интерес к проводимым мероприятиям и новым формам досуга</t>
  </si>
  <si>
    <t>Учреждения культуры, отдел</t>
  </si>
  <si>
    <t>Количество детей охваченных организованными формами досуга и занятости в летний период</t>
  </si>
  <si>
    <t>Позволяет оценить созданные условия для успешной социализации детей и подростков</t>
  </si>
  <si>
    <t>Учреждения культуры</t>
  </si>
  <si>
    <t>Доля населения систематически занимающихся физической культурой и спортом.</t>
  </si>
  <si>
    <t>Характеризует эффективность деятельности в сфере физической культуры и спорта.</t>
  </si>
  <si>
    <t>где Чу – число жителей, привлекаемых к  систематическим занятиям спортом в отчетном периоде, Чж – общее число жителей поселения</t>
  </si>
  <si>
    <t>Количество участников спортивных мероприятий.</t>
  </si>
  <si>
    <t>Характеризует охват населения занятиями физической культурой и спортом.</t>
  </si>
  <si>
    <t>&lt;4&gt; Характеристика содержания показателя.</t>
  </si>
  <si>
    <t>&lt;5&gt; Указываются периодичность сбора данных и вид временной характеристики (показатель на дату, показатель за период).</t>
  </si>
  <si>
    <t>&lt;6&gt; Приводятся формула и краткий алгоритм расчета. При описании формулы или алгоритма необходимо использовать буквенные обозначения базовых показателей.</t>
  </si>
  <si>
    <t>&lt;7&gt; 1 - периодическая отчетность; 2 - перепись; 3 - единовременное обследование (учет); 4 - бухгалтерская отчетность; 5 - финансовая отчетность; 6 - социологический опрос; 7 - административная информация; 8 - прочие (указать).</t>
  </si>
  <si>
    <t>&lt;8&gt; Указать предприятия (организации) различных секторов экономики, группы населения, домашних хозяйств и др.</t>
  </si>
  <si>
    <t>&lt;9&gt; 1 - сплошное наблюдение; 2 - способ основного массива; 3 - выборочное наблюдение; 4 - монографическое наблюдение.</t>
  </si>
  <si>
    <t>Таблица 9</t>
  </si>
  <si>
    <t>Отчет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</si>
  <si>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</si>
  <si>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 _________ 201__ года</t>
  </si>
  <si>
    <t>Ответственный исполнитель: Отдел по культуре спорту и молодежной политике администрации Сланцевского муниципального района</t>
  </si>
  <si>
    <t>№ п/п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</si>
  <si>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</si>
  <si>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</si>
  <si>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</si>
  <si>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</si>
  <si>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</si>
  <si>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Фактическое исполнение расходов на отчетную дату (нарастающим итогом), тыс. руб.</t>
  </si>
  <si>
    <t>Прочие источники</t>
  </si>
  <si>
    <t>Бюджет СМР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</si>
  <si>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 Сланцевского городского поселения»</t>
    </r>
  </si>
  <si>
    <r>
      <t xml:space="preserve">Подпрограмма 3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</si>
  <si>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r>
      <t xml:space="preserve">Основное мероприятие 3.1 </t>
    </r>
    <r>
      <rPr>
        <sz val="11"/>
        <color rgb="FF000000"/>
        <rFont val="Times New Roman"/>
        <family val="1"/>
        <charset val="204"/>
      </rPr>
      <t xml:space="preserve">Создание условий для занятий физической культурой и спортом.</t>
    </r>
  </si>
  <si>
    <t>&lt;10&gt;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 согласно с настоящим Порядком.</t>
  </si>
  <si>
    <t>Таблица 10</t>
  </si>
  <si>
    <t>о фактически достигнутых значениях показателей</t>
  </si>
  <si>
    <t>(индикаторов) муниципальной программы «Развитие культуры, спорта и молодежной политики на территории Сланцевского городского поселения»</t>
  </si>
  <si>
    <t>Единица</t>
  </si>
  <si>
    <t>Значение целевого показателя (индикатора) муниципальной программы, подпрограммы, ведомственной целевой программы</t>
  </si>
  <si>
    <t>измерения</t>
  </si>
  <si>
    <r>
      <t xml:space="preserve">Год, предшествующий отчетному</t>
    </r>
    <r>
      <rPr>
        <vertAlign val="superscript"/>
        <sz val="13"/>
        <color rgb="FF000000"/>
        <rFont val="Times New Roman"/>
        <family val="1"/>
        <charset val="204"/>
      </rPr>
      <t xml:space="preserve">11</t>
    </r>
  </si>
  <si>
    <t>Отчетный год</t>
  </si>
  <si>
    <t>Факт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</si>
  <si>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</si>
  <si>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Показатель (индикатор) 1.2 - количество посещений культурно-досуговых учреждений</t>
  </si>
  <si>
    <t>Показатель (индикатор) 1.3 - доля участников клубных формирований в общем количестве жителей Сланцевского городского поселения</t>
  </si>
  <si>
    <t>Показатель (индикатор) 1.4 -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</si>
  <si>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1.4.</t>
  </si>
  <si>
    <t>Показатель (индикатор) 1.5 - количество обращений в  библиотеку</t>
  </si>
  <si>
    <t>Показатель (индикатор) 1.6 - объем финансовой поддержки творческих инициатив населения</t>
  </si>
  <si>
    <t>Показатель (индикатор) 1.7 объем (количества записей) электронного каталога и других баз данных, создаваемых библиотекой</t>
  </si>
  <si>
    <t>1.7</t>
  </si>
  <si>
    <t>Показатель (индикатор) 1.8 - доля учреждений культуры, подключенных к сети "Интернет", в общем количестве учреждений культуры Сланцевского городского поселения</t>
  </si>
  <si>
    <t>1.8</t>
  </si>
  <si>
    <t>Показатель (индикатор) 1.9 - доля учреждений культуры, имеющих сайт в сети интернет, в общем количестве учреждений культуры Сланцевского городского поселения</t>
  </si>
  <si>
    <t>1.9</t>
  </si>
  <si>
    <t>Показатель (индикатор) 1.10 - количество досуговых объектов Парка культуры и отдыха</t>
  </si>
  <si>
    <t>1.10</t>
  </si>
  <si>
    <t>Показатель (индикатор) 1.11 — количество муниципальных учреждений культуры, в которых производился капитальный ремонт</t>
  </si>
  <si>
    <t>1.11</t>
  </si>
  <si>
    <t>Показатель (индикатор) 1.12 -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</si>
  <si>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1.12</t>
  </si>
  <si>
    <t>Показатель (индикатор) 1.13 - прирост заработной платы</t>
  </si>
  <si>
    <t>Показатель (индикатор) 2.1.1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</si>
  <si>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Количество посещений молодежных мероприятий</t>
  </si>
  <si>
    <t>2.3</t>
  </si>
  <si>
    <t>Показатель (индикатор) 2.2.1 Количество детей, охваченных организованными формами досуга и занятости в летний период</t>
  </si>
  <si>
    <t>Показатель (индикатор)3.1.1</t>
  </si>
  <si>
    <t>Доля населения, систематически занимающегося физической культурой и спортом.</t>
  </si>
  <si>
    <t>3.2</t>
  </si>
  <si>
    <t>Показатель (индикатор) 3.1.2</t>
  </si>
  <si>
    <t>&lt;11&gt; Приводится фактическое значение (оценка) индикатора или показателя за год, предшествующий отчетному.</t>
  </si>
  <si>
    <t>Таблица 11</t>
  </si>
  <si>
    <t>о достижении показателей социальной,</t>
  </si>
  <si>
    <t>бюджетной и экономической эффективности</t>
  </si>
  <si>
    <t>Наименование показателя</t>
  </si>
  <si>
    <t>Значение на начало года</t>
  </si>
  <si>
    <t>Примечания (причины отклонения)</t>
  </si>
  <si>
    <t>Показатель (индикатор)  - количество посещений культурно-досуговых учреждений</t>
  </si>
  <si>
    <t>Показатель (индикатор)  - доля участников клубных формирований в общем количестве жителей Сланцевского городского поселения</t>
  </si>
  <si>
    <t>Показатель (индикатор)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</si>
  <si>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- количество обращений в  библиотеку</t>
  </si>
  <si>
    <t>Показатель (индикатор) - объем финансовой поддержки творческих инициатив населения</t>
  </si>
  <si>
    <t>Показатель (индикатор)  -объем (количество записей) электронного каталога и других баз данных, создаваемых библиотекой</t>
  </si>
  <si>
    <t>Показатель (индикатор) 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</si>
  <si>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</si>
  <si>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-  количество досуговых объектов Парка культуры и отдыха</t>
  </si>
  <si>
    <t>Показатель (индикатор)  — количество муниципальных учреждений культуры, в которых производился капитальный ремонт</t>
  </si>
  <si>
    <t>Показатель (индикатор) 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</si>
  <si>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Показатель (индикатор) - прирост заработной платы</t>
  </si>
  <si>
    <t>Показатель (индикатор)  - доля подростков и молодежи от 14 до 30 лет, занимающихся в молодежных клубах, центрах и других досуговых учреждениях от общей численности молодежи поселения</t>
  </si>
  <si>
    <t>Показатель (индикатор)  - количество посещений молодежных мероприятий</t>
  </si>
  <si>
    <t>Показатель (индикатор)  - количество детей, охваченных организованными формами досуга и занятости в летний период</t>
  </si>
  <si>
    <t>Показатель (индикатор)  - доля населения систематически занимающихся физической культурой и спортом.</t>
  </si>
  <si>
    <t>Показатель (индикатор)  - количество участников спортивных мероприятий.</t>
  </si>
  <si>
    <t>(должность)</t>
  </si>
  <si>
    <r>
      <t xml:space="preserve">Показатели про­граммы (подпро­граммы,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</si>
  <si>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Показатели (индикаторы) №№ 1-11</t>
  </si>
  <si>
    <t>Показатели (индикаторы) №№ 13,14</t>
  </si>
  <si>
    <t>Показатель (индикатор) 15</t>
  </si>
  <si>
    <t>Показатели (индикаторы) №№ 16,17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</si>
  <si>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</si>
  <si>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Бюджет</t>
  </si>
  <si>
    <t>СМР</t>
  </si>
  <si>
    <t>Отдел, муниципальные учреждения культуры Сланцевского городского поселения (далее — муниципальные учреждения культуры), общественные организации, Сланцевский историко-краеведческий музей — филиал ЛО ГУК «Музейное агентство»</t>
  </si>
  <si>
    <t>итого</t>
  </si>
  <si>
    <t>Мероприятие 2.2</t>
  </si>
  <si>
    <t>Реализация комплекса мер по созданию условий для социализации детей в каникулярный период</t>
  </si>
  <si>
    <t>Сектор по спорту, спортивные федерации, общественные объединения</t>
  </si>
  <si>
    <t>Создание условий для занятий физической культурой и спортом.</t>
  </si>
  <si>
    <t>от ________ 2017 № _________)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</si>
  <si>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 на 2017 - 2019 годы»</t>
  </si>
  <si>
    <t>N п/п</t>
  </si>
  <si>
    <t>Наименование получателя бюджетных средств</t>
  </si>
  <si>
    <t>2017 г.</t>
  </si>
  <si>
    <t>2018 г.</t>
  </si>
  <si>
    <t>2019г.</t>
  </si>
  <si>
    <t>бюджет поселения</t>
  </si>
  <si>
    <t>прочие</t>
  </si>
  <si>
    <t>Администрация Сланцевского муниципального района</t>
  </si>
  <si>
    <t>Остаток на 1 января года нача­ла реализации и программы</t>
  </si>
  <si>
    <t>в ценах года на­чала реализа­ции программы</t>
  </si>
  <si>
    <t>Главный распорядитель бюджетных средств</t>
  </si>
  <si>
    <t>Лобанов В.В., глава администрации Сланцевского городского поселения</t>
  </si>
  <si>
    <t>Последний год реализации</t>
  </si>
  <si>
    <t>2016 г.</t>
  </si>
  <si>
    <t>Базовый показатель</t>
  </si>
  <si>
    <r>
      <t xml:space="preserve">Метод сбора</t>
    </r>
    <r>
      <rPr>
        <vertAlign val="superscript"/>
        <sz val="13"/>
        <color rgb="FF000000"/>
        <rFont val="Times New Roman"/>
        <family val="1"/>
        <charset val="204"/>
      </rPr>
      <t xml:space="preserve">7</t>
    </r>
    <r>
      <rPr>
        <sz val="10"/>
        <color rgb="FF000000"/>
        <rFont val="Times New Roman"/>
        <family val="1"/>
        <charset val="204"/>
      </rPr>
      <t xml:space="preserve"> и индекс формы от­четности</t>
    </r>
  </si>
  <si>
    <t>Периодическая отчетность</t>
  </si>
  <si>
    <t>Финансовая отчетность</t>
  </si>
  <si>
    <t>Выполнено на отчетную дату (нарастающим итогом), тыс. руб.</t>
  </si>
  <si>
    <t>Обоснование отклонения значения</t>
  </si>
  <si>
    <t>целевого показателя (индикатора)</t>
  </si>
  <si>
    <t>Плановое значение</t>
  </si>
  <si>
    <t>Фактическое значение</t>
  </si>
  <si>
    <t>3-й год реализации</t>
  </si>
  <si>
    <t>Таблица 4 к муниципальной программе, утвержденной постановлением администрации Сланцевского муниципального района от 02.11.2016 № 1683-п</t>
  </si>
  <si>
    <t>от _____ 2017 № ____)</t>
  </si>
  <si>
    <t>объектов капитального ремонта муниципальной программы</t>
  </si>
  <si>
    <t>«Развитие культуры, спорта и молодежной политики на территории Сланцевского городского поселения на 2017 - 2019 годы»</t>
  </si>
  <si>
    <t>Наименование и местонахо­ждение объекта капитального ремонта</t>
  </si>
  <si>
    <t>Сроки  капитального ремонта (годы)</t>
  </si>
  <si>
    <t>Реквизиты утверждения проектно-сметной документации (ПСД)</t>
  </si>
  <si>
    <t>Остаток на 1 января года начала реализации и программы</t>
  </si>
  <si>
    <t>в ценах года начала реализации программы</t>
  </si>
  <si>
    <t>МКУК Городской  Дом культуры»,     г. Сланцы, ул. Ленина, д.5</t>
  </si>
  <si>
    <t>2018 — 2020</t>
  </si>
  <si>
    <t>47-1-7-0746-16</t>
  </si>
  <si>
    <t>МКУК «СЦГБ», г. Сланцы, ул. Ленина, 19,21</t>
  </si>
  <si>
    <t>47-1-7-0824-16 от 13.12 2016</t>
  </si>
  <si>
    <t>к муниципальной программе, утвержденной постановлением администрации Сланцевского муниципального района от 02.11.2016 №  1683-п</t>
  </si>
  <si>
    <t>от _______ 2017 № _______)</t>
  </si>
  <si>
    <t>Наименование и местонахождение объекта капитального ремонта</t>
  </si>
  <si>
    <t>МКУК "Городской  Дом культуры»,  г. Сланцы, ул. Ленина, д.5</t>
  </si>
  <si>
    <t>МКУК «СЦГБ» г.Сланцы, ул. Ленина, д.19,21</t>
  </si>
  <si>
    <t>2018г.</t>
  </si>
  <si>
    <t>2019 г.</t>
  </si>
  <si>
    <t>Основное мероприятие 1.1. Обеспечение текущей деятельности муниципальных учреждений культуры</t>
  </si>
  <si>
    <t>Показатель (индикатор) 1 — увеличение количества посещений культурно-массовых мероприятий (по сравнению с предыдущим годом)</t>
  </si>
  <si>
    <t>75,9 тыс. чел.</t>
  </si>
  <si>
    <t>Показатель (индикатор) 2  - доля участников клубных формирований в общем количестве жителей Сланцевского городского поселения</t>
  </si>
  <si>
    <t>Показатель (индикатор) 3  — увеличение количества обращений в  библиотеку (по сравнению с предыдущим годом)</t>
  </si>
  <si>
    <t>120,8 тыс. обр.</t>
  </si>
  <si>
    <t>Показатель (индикатор) 4 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</si>
  <si>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5 - доля работников культуры, прошедших повышение квалификации, переподготовку, обучение на семинарах, лабораториях и практикумах</t>
  </si>
  <si>
    <t>Показатель (индикатор) 6 -объем финансовой поддержки, направленной на развитие и модернизацию муниципальных учреждений культуры</t>
  </si>
  <si>
    <t>Показатель (индикатор) 7  - количество муниципальных учреждений культуры, в которых производился капитальный ремонт</t>
  </si>
  <si>
    <t>Показатель (индикатор) 1  — увеличение количества посещений культурно-массовых мероприятий (по сравнению с предыдущим годом)</t>
  </si>
  <si>
    <t>Показатель (индикатор) 8  — количество посещений мероприятия</t>
  </si>
  <si>
    <t>чел.</t>
  </si>
  <si>
    <t>Показатель (индикатор) 9 — количество посещений библиотек Сланцевого муниципального района (на 1 жителя в год)</t>
  </si>
  <si>
    <t>пос.</t>
  </si>
  <si>
    <t>Показатель (индикатор) 10 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</si>
  <si>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11 - количество посещений молодежных мероприятий</t>
  </si>
  <si>
    <t>Показатель (индикатор) 12 - количество детей, охваченных организованными формами досуга и занятости в каникулярный период</t>
  </si>
  <si>
    <t>Не менее 30</t>
  </si>
  <si>
    <t>Основное мероприятие 3.1 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</si>
  <si>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Показатель (индикатор) 13 - количество участников спортивных мероприятий</t>
  </si>
  <si>
    <t>Показатель (индикатор)  14 - доля населения, систематически занимающегося физической культурой и спортом</t>
  </si>
  <si>
    <t>к подпрограмме 1 муниципальной программы, утвержденной постановлением администрации Сланцевского муниципального района от 02.11.2016 № 1683-п</t>
  </si>
  <si>
    <t>от ________ 2017 № ____)</t>
  </si>
  <si>
    <t>мероприятий муниципальной подпрограммы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</si>
  <si>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</t>
  </si>
  <si>
    <t>Повышение качества предоставляемых населению услуг учреждений культуры, сохранение сети муницпальных учреждений культуры (в том числе капитальный ремонт ГДК, капитальный ремонт входных групп СЦГБ в 2018 г.)</t>
  </si>
  <si>
    <t>1.3.</t>
  </si>
  <si>
    <t>Повышение качества проведения общегородских мероприятий</t>
  </si>
  <si>
    <t>Основное мероприятие 1.5. Расходы на поддержку отрасли культуры: комплектование книжных фондов, поддержка творческих коллективов.</t>
  </si>
  <si>
    <t>ККСиМП, СЦГБ, ГДК</t>
  </si>
  <si>
    <t>повышение качества предоставляемых населению услуг учреждений культуры,</t>
  </si>
  <si>
    <t>ККСиМП, СЦГБ</t>
  </si>
  <si>
    <t>увеличение востребованности населением библиотечных услуг</t>
  </si>
  <si>
    <t>к подпрограмме 2 муниципальной программы, утвержденной постановлением администрации Сланцевского муниципального района от 02.11.2016 № 1683-п</t>
  </si>
  <si>
    <t>План мероприятий подпрограммы 2 «Развитие молодежной политики на территории Сланцевского городского поселения»</t>
  </si>
  <si>
    <t>Подпрограмма 2. Развитие молодежной политики на территории Сланцевского городского поселения</t>
  </si>
  <si>
    <t>2017 — 2019</t>
  </si>
  <si>
    <t>3</t>
  </si>
  <si>
    <t>4</t>
  </si>
  <si>
    <t>План мероприятий подпрограммы 3 «Развитие физической культуры и спорта на территории Сланцевского городского поселения»</t>
  </si>
  <si>
    <t>Комитет по КсиМП, МКУ «ФОК «Сланцы», спортивные федерации, общественные объединения.</t>
  </si>
  <si>
    <t>ФОК</t>
  </si>
  <si>
    <t>Комитет по КсиМП,МКУ «ФОК «Сланцы», спортивные федерации, общественные объединения.</t>
  </si>
  <si>
    <t>Таблица 7</t>
  </si>
  <si>
    <t>(индикатора)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</si>
  <si>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Увеличение количества посещений культурно-массовых мероприятий (по сравнению с предыдущим годом)</t>
  </si>
  <si>
    <t>Чу / Чж х 100%, где Чу – число жителей привлекаемых к участию в клубных формированиях в отчетном периоде, Чж – общее число жителей поселения</t>
  </si>
  <si>
    <t>Культурно-досуговые учреждения, библиотека</t>
  </si>
  <si>
    <t>Увеличение количества  обращений в  библиотеку (по сравнению с прошлым годом)</t>
  </si>
  <si>
    <t>библиотека</t>
  </si>
  <si>
    <t>Объем финансовой поддержки, направленной на развитие и модернизацию муниципальных учреждений культуры</t>
  </si>
  <si>
    <t>Характеризует степень участия органов местного самоуправления в развитии сферы культуры</t>
  </si>
  <si>
    <t>Чу / Чм 100%, 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</si>
  <si>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Учреждения культуры, библиотека</t>
  </si>
  <si>
    <t>Чу / Чж х 100%, где Чу – число жителей, привлекаемых к  систематическим занятиям спортом в отчетном периоде, Чж – общее число жителей поселения</t>
  </si>
  <si>
    <t>Комитет по культуре, спорту и молодежной политике</t>
  </si>
  <si>
    <t>Количество посещений библиотек Сланцевого муниципального района (на 1 жителя в год)</t>
  </si>
  <si>
    <t>Пос.</t>
  </si>
  <si>
    <t>Количество посещений мероприятия</t>
  </si>
  <si>
    <t>Характеризует качественный уровень проведения мероприятия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</si>
  <si>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 на 2017 - 2019 годы»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</si>
  <si>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 декабрь 2017 года</t>
  </si>
  <si>
    <t>Ответственный исполнитель: Комитет по культуре спорту и молодежной политике администрации Сланцевского муниципального района</t>
  </si>
  <si>
    <t>комитет по культуре, спорту и молодежной политике, ГДК, СЦГБ, ПкиО</t>
  </si>
  <si>
    <t>Основное мероприятие 1.2 Развитие и модернизация муниципальных учреждений культуры</t>
  </si>
  <si>
    <t>комитет по культуре, спорту и молодежной политике, ГДК,  ПкиО</t>
  </si>
  <si>
    <t>комитет по культуре, спорту и молодежной политике,  ПкиО</t>
  </si>
  <si>
    <t>1.5.</t>
  </si>
  <si>
    <t>комитет по культуре, спорту и молодежной политике, СЦГБ</t>
  </si>
  <si>
    <t>комитет по культуре, спорту и молодежной политике, ПкиО</t>
  </si>
  <si>
    <r>
      <t xml:space="preserve">Основное мероприятие 3.1 </t>
    </r>
    <r>
      <rPr>
        <sz val="9"/>
        <color rgb="FF000000"/>
        <rFont val="Times New Roman"/>
        <family val="1"/>
        <charset val="204"/>
      </rPr>
      <t xml:space="preserve"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  </r>
  </si>
  <si>
    <t>комитет по культуре, спорту и молодежной политике, МКУ «ФОК «Сланцы»</t>
  </si>
  <si>
    <t>(индикаторов)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</si>
  <si>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Развитие культуры на территории Сланцевского городского поселения</t>
    </r>
  </si>
  <si>
    <t>Показатель (индикатор)  -увеличение количества посещений культурно-массовых мероприятий (по сравнению с предыдущим годом)</t>
  </si>
  <si>
    <t>Показатель (индикатор) - доля участников клубных формирований в общем количестве жителей Сланцевского городского поселения</t>
  </si>
  <si>
    <t>Показатель (индикатор) — увеличение количества обращений в  библиотеку (по сравнению с предыдущим годом)</t>
  </si>
  <si>
    <t>120,8 т.</t>
  </si>
  <si>
    <t>Показатель  — объем финансовой поддержки, направленной на развитие и модернизацию муниципальных учреждений культуры</t>
  </si>
  <si>
    <t>тыс. руб.</t>
  </si>
  <si>
    <t>не выделены средства на 50 % софинансирование из местного бюджета</t>
  </si>
  <si>
    <t>Показатель (индикатор) — количество посещений мероприятия</t>
  </si>
  <si>
    <t>Показатель (индикатор) 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</si>
  <si>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 Количество посещений молодежных мероприятий</t>
  </si>
  <si>
    <t>Показатель (индикатор)  Количество детей, охваченных организованными формами досуга и занятости в летний период</t>
  </si>
  <si>
    <t>Показатель (индикатор) Доля населения, систематически занимающегося физической культурой и спортом.</t>
  </si>
  <si>
    <t>Показатель (индикатор) Количество участников спортивных мероприятий.</t>
  </si>
  <si>
    <t>к муниципальной программе, утвержденной постановлением администрации Сланцевского муниципального района от 02.11.2016 №  1683-п (в редакции постановления администрации Сланцевского муниципального района</t>
  </si>
  <si>
    <t>от  _______  2017 № _______ )</t>
  </si>
  <si>
    <t>Показатель (индикатор)  -увеличение количества посещений культурно-массовых мероприятий (по сравнению с предыдущим годом),%</t>
  </si>
  <si>
    <t>Показатель (индикатор) - доля участников клубных формирований в общем количестве жителей Сланцевского городского поселения,%</t>
  </si>
  <si>
    <t>Показатель (индикатор) — увеличение количества обращений в  библиотеку (по сравнению с предыдущим годом),%</t>
  </si>
  <si>
    <t>120,8 т. пос.</t>
  </si>
  <si>
    <t>Показатель  — объем финансовой поддержки, направленной на развитие и модернизацию муниципальных учреждений культуры, тыс. руб.</t>
  </si>
  <si>
    <t>Показатель (индикатор)  — количество муниципальных учреждений культуры, в которых производился капитальный ремонт,ед.</t>
  </si>
  <si>
    <t>Показатель (индикатор) 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области,%</t>
  </si>
  <si>
    <t>Показатель (индикатор) - доля работников учреждений культуры, прошедших повышение квалификации, переподготовку, обучение на семинарах, лабораториях и практикумах,%</t>
  </si>
  <si>
    <t>Показатель (индикатор) 9 — количество посещений библиотек Сланцевого муниципального района (на 1 жителя в год),пос.</t>
  </si>
  <si>
    <t>Показатель (индикатор) — количество посещений мероприятия,чел.</t>
  </si>
  <si>
    <t>Показатель (индикатор)  Доля подростков и молодежи от 14 до 30 лет, занимающихся в молодежных клубах, центрах и других досуговых учреждениях от общего числа молодежи поселения,%</t>
  </si>
  <si>
    <t>Показатель (индикатор)  Количество посещений молодежных мероприятий, чел.</t>
  </si>
  <si>
    <t>Показатель (индикатор)  Количество детей, охваченных организованными формами досуга и занятости в летний период,чел.</t>
  </si>
  <si>
    <t>Показатель (индикатор) Доля населения, систематически занимающегося физической культурой и спортом,%</t>
  </si>
  <si>
    <t>Показатель (индикатор) Количество участников спортивных мероприятий,чел.</t>
  </si>
</sst>
</file>

<file path=xl/styles.xml><?xml version="1.0" encoding="utf-8"?>
<styleSheet xmlns="http://schemas.openxmlformats.org/spreadsheetml/2006/main">
  <numFmts count="18">
    <numFmt formatCode="GENERAL" numFmtId="164"/>
    <numFmt formatCode="DD/MM/YYYY" numFmtId="165"/>
    <numFmt formatCode="@" numFmtId="166"/>
    <numFmt formatCode="DD/MM/YY" numFmtId="167"/>
    <numFmt formatCode="DD/MMM" numFmtId="168"/>
    <numFmt formatCode="0.00000" numFmtId="169"/>
    <numFmt formatCode="0.0" numFmtId="170"/>
    <numFmt formatCode="#,##0" numFmtId="171"/>
    <numFmt formatCode="0.000" numFmtId="172"/>
    <numFmt formatCode="#,##0.000" numFmtId="173"/>
    <numFmt formatCode="#,##0.0" numFmtId="174"/>
    <numFmt formatCode="0.00" numFmtId="175"/>
    <numFmt formatCode="0" numFmtId="176"/>
    <numFmt formatCode="#,##0.00" numFmtId="177"/>
    <numFmt formatCode="_-* #,##0.00&quot;р.&quot;_-;\-* #,##0.00&quot;р.&quot;_-;_-* \-??&quot;р.&quot;_-;_-@_-" numFmtId="178"/>
    <numFmt formatCode="#,##0.00_р_." numFmtId="179"/>
    <numFmt formatCode="#,###.00" numFmtId="180"/>
    <numFmt formatCode="#,###.0" numFmtId="181"/>
  </numFmts>
  <fonts count="6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vertAlign val="superscript"/>
      <sz val="14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.5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 val="true"/>
      <sz val="10.5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  <font>
      <b val="true"/>
      <sz val="10.5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FFFFFF"/>
      <name val="Times New Roman"/>
      <family val="1"/>
      <charset val="1"/>
    </font>
    <font>
      <sz val="11"/>
      <color rgb="FFDC2300"/>
      <name val="Times New Roman"/>
      <family val="1"/>
      <charset val="1"/>
    </font>
    <font>
      <i val="true"/>
      <sz val="10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sz val="11"/>
      <color rgb="FF000000"/>
      <name val="Courier New"/>
      <family val="3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 val="true"/>
      <i val="true"/>
      <sz val="10.5"/>
      <color rgb="FF000000"/>
      <name val="Calibri"/>
      <family val="2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.5"/>
      <color rgb="FFDC2300"/>
      <name val="Calibri"/>
      <family val="2"/>
      <charset val="204"/>
    </font>
    <font>
      <sz val="10.5"/>
      <color rgb="FFDC2300"/>
      <name val="Calibri"/>
      <family val="2"/>
      <charset val="204"/>
    </font>
    <font>
      <vertAlign val="superscript"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FF0000"/>
      <name val="Calibri"/>
      <family val="2"/>
      <charset val="204"/>
    </font>
    <font>
      <b val="true"/>
      <sz val="12"/>
      <color rgb="FFDC23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DC2300"/>
      <name val="Calibri"/>
      <family val="2"/>
      <charset val="204"/>
    </font>
    <font>
      <sz val="10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b val="true"/>
      <sz val="12"/>
      <color rgb="FFDC2300"/>
      <name val="Times New Roman"/>
      <family val="1"/>
      <charset val="1"/>
    </font>
    <font>
      <sz val="12"/>
      <color rgb="FFDC23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1"/>
      <color rgb="FFDC23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6E0EC"/>
        <bgColor rgb="FFE6E6FF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7E4BD"/>
        <bgColor rgb="FFDDD9C3"/>
      </patternFill>
    </fill>
    <fill>
      <patternFill patternType="solid">
        <fgColor rgb="FFFCD5B5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E6E6FF"/>
        <bgColor rgb="FFE6E0EC"/>
      </patternFill>
    </fill>
    <fill>
      <patternFill patternType="solid">
        <fgColor rgb="FFCFE7F5"/>
        <bgColor rgb="FFE6E6FF"/>
      </patternFill>
    </fill>
  </fills>
  <borders count="2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/>
      <right style="thick"/>
      <top style="thick"/>
      <bottom/>
      <diagonal/>
    </border>
    <border diagonalDown="false" diagonalUp="false">
      <left/>
      <right style="thick"/>
      <top/>
      <bottom/>
      <diagonal/>
    </border>
    <border diagonalDown="false" diagonalUp="false">
      <left/>
      <right style="thick"/>
      <top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/>
      <right style="hair"/>
      <top style="hair"/>
      <bottom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medium"/>
      <right style="medium"/>
      <top style="medium"/>
      <bottom style="medium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78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10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20">
      <alignment horizontal="justify" indent="0" shrinkToFit="false" textRotation="0" vertical="center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5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6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general" indent="0" shrinkToFit="true" textRotation="0" vertical="center" wrapText="true"/>
      <protection hidden="false" locked="true"/>
    </xf>
    <xf applyAlignment="false" applyBorder="true" applyFont="true" applyProtection="false" borderId="1" fillId="0" fontId="9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left" indent="0" shrinkToFit="tru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1" fillId="0" fontId="14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6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8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9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2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23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19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1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7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2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24" numFmtId="164" xfId="20">
      <alignment horizontal="justify" indent="0" shrinkToFit="false" textRotation="0" vertical="center" wrapText="false"/>
      <protection hidden="false" locked="true"/>
    </xf>
    <xf applyAlignment="false" applyBorder="true" applyFont="true" applyProtection="false" borderId="0" fillId="0" fontId="5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6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9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71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7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25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6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0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5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27" numFmtId="164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6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2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28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2" fontId="2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9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9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0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1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9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1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1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9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6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9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39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18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4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6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2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6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6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64" xfId="20">
      <alignment horizontal="general" indent="0" shrinkToFit="false" textRotation="0" vertical="center" wrapText="true"/>
      <protection hidden="false" locked="true"/>
    </xf>
    <xf applyAlignment="false" applyBorder="false" applyFont="false" applyProtection="false" borderId="0" fillId="4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2" fillId="0" fontId="3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17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40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7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1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8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0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21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7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6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3" fillId="3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5" numFmtId="17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7" fontId="45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6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7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general" indent="0" shrinkToFit="false" textRotation="0" vertical="center" wrapText="true"/>
      <protection hidden="false" locked="true"/>
    </xf>
    <xf applyAlignment="false" applyBorder="true" applyFont="true" applyProtection="false" borderId="1" fillId="0" fontId="8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72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75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20">
      <alignment horizontal="general" indent="0" shrinkToFit="false" textRotation="0" vertical="center" wrapText="true"/>
      <protection hidden="false" locked="true"/>
    </xf>
    <xf applyAlignment="false" applyBorder="true" applyFont="true" applyProtection="false" borderId="1" fillId="0" fontId="6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75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21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21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1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4" fillId="0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1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8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4" fillId="0" fontId="4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1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9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9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9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5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30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20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3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8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8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8" fontId="45" numFmtId="175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4" fillId="3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0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0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1" fillId="0" fontId="8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6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49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23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5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6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8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center" wrapText="false"/>
      <protection hidden="false" locked="true"/>
    </xf>
    <xf applyAlignment="false" applyBorder="false" applyFont="true" applyProtection="false" borderId="0" fillId="0" fontId="5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2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1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8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8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3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5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5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3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6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3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6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2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7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6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56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4" fillId="0" fontId="8" numFmtId="166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3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2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false" applyBorder="false" applyFont="true" applyProtection="false" borderId="0" fillId="0" fontId="2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57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2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3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45" numFmtId="17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1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5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0" fontId="20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58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9" fontId="5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9" fontId="2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2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76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75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76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75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4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4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4" fillId="0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4" fillId="0" fontId="12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24" fillId="0" fontId="12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5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6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2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20">
      <alignment horizontal="justify" indent="0" shrinkToFit="false" textRotation="0" vertical="top" wrapText="true"/>
      <protection hidden="false" locked="true"/>
    </xf>
    <xf applyAlignment="false" applyBorder="true" applyFont="true" applyProtection="false" borderId="1" fillId="9" fontId="25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69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9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0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2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5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3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2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2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1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9" fontId="27" numFmtId="164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0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10" fontId="5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10" fontId="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10" fontId="5" numFmtId="170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27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2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10" fontId="9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10" fontId="5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5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1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2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3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3" numFmtId="164" xfId="20">
      <alignment horizontal="right" indent="0" shrinkToFit="false" textRotation="0" vertical="bottom" wrapText="false"/>
      <protection hidden="false" locked="true"/>
    </xf>
    <xf applyAlignment="true" applyBorder="false" applyFont="false" applyProtection="false" borderId="0" fillId="0" fontId="4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2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13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2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3" numFmtId="166" xfId="20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1" fillId="0" fontId="13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1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6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6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2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9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2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bottom" wrapText="tru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FE7F5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D7E4BD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3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state="frozen" topLeftCell="A10" xSplit="0" ySplit="9"/>
      <selection activeCell="A1" activeCellId="0" pane="topLeft" sqref="A1"/>
      <selection activeCell="C19" activeCellId="0" pane="bottomLeft" sqref="C19"/>
    </sheetView>
  </sheetViews>
  <sheetFormatPr defaultRowHeight="15"/>
  <cols>
    <col collapsed="false" hidden="false" max="1" min="1" style="0" width="10.5765306122449"/>
    <col collapsed="false" hidden="false" max="2" min="2" style="0" width="41.1479591836735"/>
    <col collapsed="false" hidden="false" max="3" min="3" style="0" width="23.280612244898"/>
    <col collapsed="false" hidden="false" max="4" min="4" style="0" width="13.1377551020408"/>
    <col collapsed="false" hidden="false" max="5" min="5" style="0" width="11.9948979591837"/>
    <col collapsed="false" hidden="false" max="6" min="6" style="0" width="34.4234693877551"/>
    <col collapsed="false" hidden="false" max="7" min="7" style="0" width="33.1428571428571"/>
    <col collapsed="false" hidden="false" max="8" min="8" style="1" width="12.5714285714286"/>
    <col collapsed="false" hidden="false" max="15" min="9" style="1" width="8.70918367346939"/>
    <col collapsed="false" hidden="false" max="16" min="16" style="1" width="7"/>
    <col collapsed="false" hidden="false" max="17" min="17" style="1" width="9.70918367346939"/>
    <col collapsed="false" hidden="false" max="1025" min="18" style="1" width="8.70918367346939"/>
  </cols>
  <sheetData>
    <row collapsed="false" customFormat="false" customHeight="false" hidden="false" ht="14.05" outlineLevel="0" r="1">
      <c r="A1" s="2" t="s">
        <v>0</v>
      </c>
      <c r="B1" s="2"/>
      <c r="C1" s="2"/>
      <c r="D1" s="2"/>
      <c r="E1" s="2"/>
      <c r="F1" s="2"/>
      <c r="G1" s="2"/>
    </row>
    <row collapsed="false" customFormat="false" customHeight="false" hidden="false" ht="61.15" outlineLevel="0" r="2">
      <c r="A2" s="3"/>
      <c r="B2" s="3"/>
      <c r="C2" s="3"/>
      <c r="D2" s="3"/>
      <c r="E2" s="3"/>
      <c r="F2" s="3"/>
      <c r="G2" s="4" t="s">
        <v>1</v>
      </c>
    </row>
    <row collapsed="false" customFormat="false" customHeight="false" hidden="false" ht="37.3" outlineLevel="0" r="3">
      <c r="A3" s="3"/>
      <c r="B3" s="3"/>
      <c r="C3" s="3"/>
      <c r="D3" s="3"/>
      <c r="E3" s="3"/>
      <c r="F3" s="3"/>
      <c r="G3" s="4" t="s">
        <v>2</v>
      </c>
    </row>
    <row collapsed="false" customFormat="false" customHeight="false" hidden="false" ht="15.25" outlineLevel="0" r="4">
      <c r="A4" s="3"/>
      <c r="B4" s="3"/>
      <c r="C4" s="3"/>
      <c r="D4" s="3"/>
      <c r="E4" s="3"/>
      <c r="F4" s="3"/>
      <c r="G4" s="4" t="s">
        <v>3</v>
      </c>
    </row>
    <row collapsed="false" customFormat="false" customHeight="false" hidden="false" ht="15.25" outlineLevel="0" r="5">
      <c r="A5" s="5" t="s">
        <v>4</v>
      </c>
      <c r="B5" s="5"/>
      <c r="C5" s="5"/>
      <c r="D5" s="5"/>
      <c r="E5" s="5"/>
      <c r="F5" s="5"/>
      <c r="G5" s="5"/>
    </row>
    <row collapsed="false" customFormat="false" customHeight="true" hidden="false" ht="26.9" outlineLevel="0" r="6">
      <c r="A6" s="6" t="s">
        <v>5</v>
      </c>
      <c r="B6" s="6"/>
      <c r="C6" s="6"/>
      <c r="D6" s="6"/>
      <c r="E6" s="6"/>
      <c r="F6" s="6"/>
      <c r="G6" s="6"/>
    </row>
    <row collapsed="false" customFormat="false" customHeight="false" hidden="false" ht="15.25" outlineLevel="0" r="7">
      <c r="A7" s="7"/>
      <c r="B7" s="8"/>
      <c r="C7" s="8"/>
      <c r="D7" s="8"/>
      <c r="E7" s="8"/>
      <c r="F7" s="8"/>
      <c r="G7" s="8"/>
    </row>
    <row collapsed="false" customFormat="false" customHeight="true" hidden="false" ht="24.6" outlineLevel="0" r="8">
      <c r="A8" s="9" t="s">
        <v>6</v>
      </c>
      <c r="B8" s="9" t="s">
        <v>7</v>
      </c>
      <c r="C8" s="9" t="s">
        <v>8</v>
      </c>
      <c r="D8" s="9" t="s">
        <v>9</v>
      </c>
      <c r="E8" s="9"/>
      <c r="F8" s="9" t="s">
        <v>10</v>
      </c>
      <c r="G8" s="9" t="s">
        <v>11</v>
      </c>
    </row>
    <row collapsed="false" customFormat="false" customHeight="true" hidden="false" ht="39.75" outlineLevel="0" r="9">
      <c r="A9" s="9" t="s">
        <v>12</v>
      </c>
      <c r="B9" s="9"/>
      <c r="C9" s="9"/>
      <c r="D9" s="10" t="s">
        <v>13</v>
      </c>
      <c r="E9" s="10" t="s">
        <v>14</v>
      </c>
      <c r="F9" s="9"/>
      <c r="G9" s="9"/>
    </row>
    <row collapsed="false" customFormat="false" customHeight="true" hidden="false" ht="21.95" outlineLevel="0" r="10">
      <c r="A10" s="11" t="n">
        <v>1</v>
      </c>
      <c r="B10" s="11" t="n">
        <v>2</v>
      </c>
      <c r="C10" s="11" t="n">
        <v>3</v>
      </c>
      <c r="D10" s="11" t="n">
        <v>4</v>
      </c>
      <c r="E10" s="11" t="n">
        <v>5</v>
      </c>
      <c r="F10" s="11" t="n">
        <v>6</v>
      </c>
      <c r="G10" s="11" t="n">
        <v>7</v>
      </c>
    </row>
    <row collapsed="false" customFormat="false" customHeight="true" hidden="false" ht="46.5" outlineLevel="0" r="11">
      <c r="A11" s="12" t="s">
        <v>15</v>
      </c>
      <c r="B11" s="13" t="s">
        <v>16</v>
      </c>
      <c r="C11" s="10" t="s">
        <v>17</v>
      </c>
      <c r="D11" s="14" t="n">
        <v>42736</v>
      </c>
      <c r="E11" s="14" t="n">
        <v>43830</v>
      </c>
      <c r="F11" s="10"/>
      <c r="G11" s="10"/>
    </row>
    <row collapsed="false" customFormat="false" customHeight="true" hidden="false" ht="52.7" outlineLevel="0" r="12">
      <c r="A12" s="15" t="s">
        <v>18</v>
      </c>
      <c r="B12" s="10" t="s">
        <v>19</v>
      </c>
      <c r="C12" s="10" t="s">
        <v>20</v>
      </c>
      <c r="D12" s="14" t="n">
        <v>42736</v>
      </c>
      <c r="E12" s="14" t="n">
        <v>43830</v>
      </c>
      <c r="F12" s="10" t="s">
        <v>21</v>
      </c>
      <c r="G12" s="10" t="s">
        <v>22</v>
      </c>
    </row>
    <row collapsed="false" customFormat="false" customHeight="false" hidden="false" ht="40.75" outlineLevel="0" r="13">
      <c r="A13" s="15" t="s">
        <v>23</v>
      </c>
      <c r="B13" s="10" t="s">
        <v>24</v>
      </c>
      <c r="C13" s="10" t="s">
        <v>20</v>
      </c>
      <c r="D13" s="14" t="n">
        <v>42736</v>
      </c>
      <c r="E13" s="14" t="n">
        <v>43830</v>
      </c>
      <c r="F13" s="10" t="s">
        <v>21</v>
      </c>
      <c r="G13" s="10" t="s">
        <v>25</v>
      </c>
    </row>
    <row collapsed="false" customFormat="false" customHeight="false" hidden="false" ht="39.15" outlineLevel="0" r="14">
      <c r="A14" s="15" t="s">
        <v>26</v>
      </c>
      <c r="B14" s="10" t="s">
        <v>27</v>
      </c>
      <c r="C14" s="10" t="s">
        <v>20</v>
      </c>
      <c r="D14" s="14" t="n">
        <v>42736</v>
      </c>
      <c r="E14" s="14" t="n">
        <v>43830</v>
      </c>
      <c r="F14" s="10" t="s">
        <v>21</v>
      </c>
      <c r="G14" s="10" t="s">
        <v>28</v>
      </c>
    </row>
    <row collapsed="false" customFormat="false" customHeight="false" hidden="false" ht="39.15" outlineLevel="0" r="15">
      <c r="A15" s="15" t="s">
        <v>29</v>
      </c>
      <c r="B15" s="16" t="s">
        <v>30</v>
      </c>
      <c r="C15" s="10" t="s">
        <v>20</v>
      </c>
      <c r="D15" s="14" t="n">
        <v>42736</v>
      </c>
      <c r="E15" s="14" t="n">
        <v>43830</v>
      </c>
      <c r="F15" s="10" t="s">
        <v>21</v>
      </c>
      <c r="G15" s="10" t="s">
        <v>31</v>
      </c>
    </row>
    <row collapsed="false" customFormat="false" customHeight="false" hidden="false" ht="51.65" outlineLevel="0" r="16">
      <c r="A16" s="15" t="s">
        <v>32</v>
      </c>
      <c r="B16" s="10" t="s">
        <v>33</v>
      </c>
      <c r="C16" s="10" t="s">
        <v>34</v>
      </c>
      <c r="D16" s="14" t="n">
        <v>42736</v>
      </c>
      <c r="E16" s="14" t="n">
        <v>43830</v>
      </c>
      <c r="F16" s="10" t="s">
        <v>21</v>
      </c>
      <c r="G16" s="10" t="s">
        <v>35</v>
      </c>
    </row>
    <row collapsed="false" customFormat="false" customHeight="false" hidden="false" ht="64.85" outlineLevel="0" r="17">
      <c r="A17" s="15" t="s">
        <v>36</v>
      </c>
      <c r="B17" s="10" t="s">
        <v>37</v>
      </c>
      <c r="C17" s="10" t="s">
        <v>34</v>
      </c>
      <c r="D17" s="14" t="n">
        <v>43101</v>
      </c>
      <c r="E17" s="14" t="n">
        <v>43830</v>
      </c>
      <c r="F17" s="10" t="s">
        <v>21</v>
      </c>
      <c r="G17" s="10" t="s">
        <v>38</v>
      </c>
    </row>
    <row collapsed="false" customFormat="false" customHeight="true" hidden="false" ht="43.9" outlineLevel="0" r="18">
      <c r="A18" s="9" t="s">
        <v>39</v>
      </c>
      <c r="B18" s="13" t="s">
        <v>40</v>
      </c>
      <c r="C18" s="10" t="s">
        <v>41</v>
      </c>
      <c r="D18" s="17" t="n">
        <v>42736</v>
      </c>
      <c r="E18" s="17" t="n">
        <v>43830</v>
      </c>
      <c r="F18" s="10"/>
      <c r="G18" s="10"/>
    </row>
    <row collapsed="false" customFormat="false" customHeight="true" hidden="false" ht="60.75" outlineLevel="0" r="19">
      <c r="A19" s="9" t="s">
        <v>42</v>
      </c>
      <c r="B19" s="10" t="s">
        <v>43</v>
      </c>
      <c r="C19" s="10" t="s">
        <v>20</v>
      </c>
      <c r="D19" s="14" t="n">
        <v>42736</v>
      </c>
      <c r="E19" s="14" t="n">
        <v>43830</v>
      </c>
      <c r="F19" s="10" t="s">
        <v>44</v>
      </c>
      <c r="G19" s="18" t="s">
        <v>45</v>
      </c>
    </row>
    <row collapsed="false" customFormat="false" customHeight="false" hidden="false" ht="50.95" outlineLevel="0" r="20">
      <c r="A20" s="15" t="s">
        <v>46</v>
      </c>
      <c r="B20" s="10" t="s">
        <v>47</v>
      </c>
      <c r="C20" s="10" t="s">
        <v>20</v>
      </c>
      <c r="D20" s="14" t="n">
        <v>42736</v>
      </c>
      <c r="E20" s="14" t="n">
        <v>43830</v>
      </c>
      <c r="F20" s="19" t="s">
        <v>48</v>
      </c>
      <c r="G20" s="19" t="s">
        <v>49</v>
      </c>
    </row>
    <row collapsed="false" customFormat="false" customHeight="true" hidden="false" ht="50.1" outlineLevel="0" r="21">
      <c r="A21" s="9" t="n">
        <v>3</v>
      </c>
      <c r="B21" s="20" t="s">
        <v>50</v>
      </c>
      <c r="C21" s="10" t="s">
        <v>51</v>
      </c>
      <c r="D21" s="14" t="n">
        <v>42736</v>
      </c>
      <c r="E21" s="14" t="n">
        <v>43830</v>
      </c>
      <c r="F21" s="18"/>
      <c r="G21" s="10"/>
    </row>
    <row collapsed="false" customFormat="false" customHeight="true" hidden="false" ht="57.7" outlineLevel="0" r="22">
      <c r="A22" s="9" t="s">
        <v>52</v>
      </c>
      <c r="B22" s="21" t="s">
        <v>53</v>
      </c>
      <c r="C22" s="10" t="s">
        <v>51</v>
      </c>
      <c r="D22" s="14" t="n">
        <v>42736</v>
      </c>
      <c r="E22" s="14" t="n">
        <v>43830</v>
      </c>
      <c r="F22" s="10" t="s">
        <v>54</v>
      </c>
      <c r="G22" s="18" t="s">
        <v>55</v>
      </c>
    </row>
    <row collapsed="false" customFormat="false" customHeight="true" hidden="false" ht="31.5" outlineLevel="0" r="23">
      <c r="A23" s="22" t="s">
        <v>56</v>
      </c>
      <c r="B23" s="22"/>
      <c r="C23" s="22"/>
      <c r="D23" s="22"/>
      <c r="E23" s="22"/>
      <c r="F23" s="22"/>
      <c r="G23" s="22"/>
    </row>
  </sheetData>
  <mergeCells count="9">
    <mergeCell ref="A1:G1"/>
    <mergeCell ref="A5:G5"/>
    <mergeCell ref="A6:G6"/>
    <mergeCell ref="B8:B9"/>
    <mergeCell ref="C8:C9"/>
    <mergeCell ref="D8:E8"/>
    <mergeCell ref="F8:F9"/>
    <mergeCell ref="G8:G9"/>
    <mergeCell ref="A23:G23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20" man="true" max="16383" min="0"/>
    <brk id="23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7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state="frozen" topLeftCell="A435" xSplit="0" ySplit="422"/>
      <selection activeCell="A1" activeCellId="0" pane="topLeft" sqref="A1"/>
      <selection activeCell="J416" activeCellId="0" pane="bottomLeft" sqref="J416"/>
    </sheetView>
  </sheetViews>
  <sheetFormatPr defaultRowHeight="15"/>
  <cols>
    <col collapsed="false" hidden="false" max="1" min="1" style="0" width="6.4234693877551"/>
    <col collapsed="false" hidden="false" max="2" min="2" style="0" width="36.8520408163265"/>
    <col collapsed="false" hidden="false" max="3" min="3" style="0" width="10"/>
    <col collapsed="false" hidden="false" max="4" min="4" style="0" width="17.7091836734694"/>
    <col collapsed="false" hidden="false" max="5" min="5" style="0" width="17.1428571428571"/>
    <col collapsed="false" hidden="false" max="6" min="6" style="0" width="26.2857142857143"/>
    <col collapsed="false" hidden="false" max="7" min="7" style="0" width="14.1479591836735"/>
    <col collapsed="false" hidden="false" max="8" min="8" style="0" width="12.5714285714286"/>
    <col collapsed="false" hidden="false" max="9" min="9" style="0" width="4.13775510204082"/>
    <col collapsed="false" hidden="false" max="10" min="10" style="0" width="17.7091836734694"/>
    <col collapsed="false" hidden="false" max="11" min="11" style="0" width="14.5714285714286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30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3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90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15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4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7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7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31.1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15.7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15.7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15.7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31.15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31.15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409.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15.7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15.7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31.15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63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true" hidden="true" ht="31.1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15.7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15.7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31.15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236.25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15.7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15.7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31.15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6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69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4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96.6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4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225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true" hidden="true" ht="220.9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true" hidden="true" ht="15.6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45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45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60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90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30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60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90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75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45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60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90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30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45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90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45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60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45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6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63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2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2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true" hidden="true" ht="15.6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45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3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4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4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6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5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6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7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8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5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6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7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8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90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60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  <c r="D392" s="396"/>
      <c r="E392" s="396"/>
      <c r="F392" s="396"/>
      <c r="G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235</v>
      </c>
      <c r="C394" s="32" t="s">
        <v>87</v>
      </c>
      <c r="D394" s="32" t="s">
        <v>236</v>
      </c>
      <c r="E394" s="32" t="s">
        <v>89</v>
      </c>
      <c r="F394" s="32" t="s">
        <v>237</v>
      </c>
      <c r="G394" s="32"/>
      <c r="H394" s="32"/>
      <c r="I394" s="32"/>
      <c r="J394" s="32"/>
    </row>
    <row collapsed="false" customFormat="false" customHeight="false" hidden="true" ht="90" outlineLevel="0" r="395">
      <c r="A395" s="32"/>
      <c r="B395" s="32"/>
      <c r="C395" s="32"/>
      <c r="D395" s="32"/>
      <c r="E395" s="32"/>
      <c r="F395" s="38" t="s">
        <v>93</v>
      </c>
      <c r="G395" s="38" t="s">
        <v>94</v>
      </c>
      <c r="H395" s="38" t="s">
        <v>95</v>
      </c>
      <c r="I395" s="38" t="s">
        <v>239</v>
      </c>
      <c r="J395" s="229" t="s">
        <v>240</v>
      </c>
    </row>
    <row collapsed="false" customFormat="false" customHeight="false" hidden="true" ht="15" outlineLevel="0" r="396">
      <c r="A396" s="204" t="n">
        <v>1</v>
      </c>
      <c r="B396" s="204" t="n">
        <v>2</v>
      </c>
      <c r="C396" s="204" t="n">
        <v>3</v>
      </c>
      <c r="D396" s="204" t="n">
        <v>4</v>
      </c>
      <c r="E396" s="204" t="n">
        <v>5</v>
      </c>
      <c r="F396" s="204" t="n">
        <v>6</v>
      </c>
      <c r="G396" s="204" t="n">
        <v>7</v>
      </c>
      <c r="H396" s="204" t="n">
        <v>8</v>
      </c>
      <c r="I396" s="204" t="n">
        <v>9</v>
      </c>
      <c r="J396" s="229" t="n">
        <v>10</v>
      </c>
    </row>
    <row collapsed="false" customFormat="false" customHeight="true" hidden="true" ht="15" outlineLevel="0" r="397">
      <c r="A397" s="41" t="n">
        <v>3</v>
      </c>
      <c r="B397" s="533" t="s">
        <v>76</v>
      </c>
      <c r="C397" s="233" t="s">
        <v>282</v>
      </c>
      <c r="D397" s="233" t="s">
        <v>283</v>
      </c>
      <c r="E397" s="234" t="s">
        <v>243</v>
      </c>
      <c r="F397" s="240" t="n">
        <f aca="false">G397+H397+I397+J397</f>
        <v>832.375</v>
      </c>
      <c r="G397" s="240" t="n">
        <f aca="false">G404</f>
        <v>0</v>
      </c>
      <c r="H397" s="371"/>
      <c r="I397" s="240" t="n">
        <f aca="false">I404</f>
        <v>832.375</v>
      </c>
      <c r="J397" s="240" t="n">
        <f aca="false">J404</f>
        <v>0</v>
      </c>
    </row>
    <row collapsed="false" customFormat="false" customHeight="false" hidden="true" ht="45" outlineLevel="0" r="398">
      <c r="A398" s="41"/>
      <c r="B398" s="533" t="s">
        <v>78</v>
      </c>
      <c r="C398" s="233"/>
      <c r="D398" s="233"/>
      <c r="E398" s="222" t="s">
        <v>244</v>
      </c>
      <c r="F398" s="240"/>
      <c r="G398" s="240"/>
      <c r="H398" s="371"/>
      <c r="I398" s="240"/>
      <c r="J398" s="240"/>
    </row>
    <row collapsed="false" customFormat="false" customHeight="false" hidden="true" ht="15" outlineLevel="0" r="399">
      <c r="A399" s="41"/>
      <c r="B399" s="465"/>
      <c r="C399" s="233"/>
      <c r="D399" s="233"/>
      <c r="E399" s="234" t="s">
        <v>245</v>
      </c>
      <c r="F399" s="240" t="n">
        <f aca="false">G399+H399+I399+J399</f>
        <v>1057.2</v>
      </c>
      <c r="G399" s="240" t="n">
        <f aca="false">G407</f>
        <v>0</v>
      </c>
      <c r="H399" s="371"/>
      <c r="I399" s="240" t="n">
        <f aca="false">I407</f>
        <v>1057.2</v>
      </c>
      <c r="J399" s="240" t="n">
        <f aca="false">J407</f>
        <v>0</v>
      </c>
    </row>
    <row collapsed="false" customFormat="false" customHeight="false" hidden="true" ht="15" outlineLevel="0" r="400">
      <c r="A400" s="41"/>
      <c r="B400" s="465"/>
      <c r="C400" s="233"/>
      <c r="D400" s="233"/>
      <c r="E400" s="222" t="s">
        <v>244</v>
      </c>
      <c r="F400" s="240"/>
      <c r="G400" s="240"/>
      <c r="H400" s="371"/>
      <c r="I400" s="240"/>
      <c r="J400" s="240"/>
    </row>
    <row collapsed="false" customFormat="false" customHeight="false" hidden="true" ht="15" outlineLevel="0" r="401">
      <c r="A401" s="41"/>
      <c r="B401" s="465"/>
      <c r="C401" s="233"/>
      <c r="D401" s="233"/>
      <c r="E401" s="234" t="s">
        <v>246</v>
      </c>
      <c r="F401" s="240" t="n">
        <f aca="false">G401+H401+I401+J401</f>
        <v>1013.1</v>
      </c>
      <c r="G401" s="240" t="n">
        <f aca="false">G409</f>
        <v>0</v>
      </c>
      <c r="H401" s="371"/>
      <c r="I401" s="240" t="n">
        <f aca="false">I409</f>
        <v>1013.1</v>
      </c>
      <c r="J401" s="240" t="n">
        <f aca="false">J409</f>
        <v>0</v>
      </c>
    </row>
    <row collapsed="false" customFormat="false" customHeight="false" hidden="true" ht="15" outlineLevel="0" r="402">
      <c r="A402" s="41"/>
      <c r="B402" s="219"/>
      <c r="C402" s="233"/>
      <c r="D402" s="233"/>
      <c r="E402" s="222" t="s">
        <v>244</v>
      </c>
      <c r="F402" s="240"/>
      <c r="G402" s="240"/>
      <c r="H402" s="371"/>
      <c r="I402" s="240"/>
      <c r="J402" s="240"/>
    </row>
    <row collapsed="false" customFormat="false" customHeight="false" hidden="true" ht="15" outlineLevel="0" r="403">
      <c r="A403" s="35"/>
      <c r="B403" s="35" t="s">
        <v>100</v>
      </c>
      <c r="C403" s="35"/>
      <c r="D403" s="222"/>
      <c r="E403" s="35"/>
      <c r="F403" s="594" t="n">
        <f aca="false">F401+F399+F397</f>
        <v>2902.675</v>
      </c>
      <c r="G403" s="594" t="n">
        <f aca="false">G401+G399+G397</f>
        <v>0</v>
      </c>
      <c r="H403" s="594" t="n">
        <f aca="false">H401+H399+H397</f>
        <v>0</v>
      </c>
      <c r="I403" s="594" t="n">
        <f aca="false">I401+I399+I397</f>
        <v>2902.675</v>
      </c>
      <c r="J403" s="594" t="n">
        <f aca="false">J401+J399+J397</f>
        <v>0</v>
      </c>
    </row>
    <row collapsed="false" customFormat="false" customHeight="true" hidden="true" ht="15" outlineLevel="0" r="404">
      <c r="A404" s="595" t="n">
        <v>41642</v>
      </c>
      <c r="B404" s="533" t="s">
        <v>284</v>
      </c>
      <c r="C404" s="233" t="s">
        <v>282</v>
      </c>
      <c r="D404" s="233" t="s">
        <v>285</v>
      </c>
      <c r="E404" s="234"/>
      <c r="F404" s="287" t="n">
        <f aca="false">G404+H404+I404+J404</f>
        <v>832.375</v>
      </c>
      <c r="G404" s="596" t="n">
        <v>0</v>
      </c>
      <c r="H404" s="596" t="n">
        <v>0</v>
      </c>
      <c r="I404" s="558" t="n">
        <v>832.375</v>
      </c>
      <c r="J404" s="596" t="n">
        <v>0</v>
      </c>
    </row>
    <row collapsed="false" customFormat="false" customHeight="false" hidden="true" ht="30" outlineLevel="0" r="405">
      <c r="A405" s="595"/>
      <c r="B405" s="533" t="s">
        <v>80</v>
      </c>
      <c r="C405" s="233"/>
      <c r="D405" s="233"/>
      <c r="E405" s="234" t="s">
        <v>243</v>
      </c>
      <c r="F405" s="287"/>
      <c r="G405" s="596"/>
      <c r="H405" s="596"/>
      <c r="I405" s="558"/>
      <c r="J405" s="596"/>
    </row>
    <row collapsed="false" customFormat="false" customHeight="false" hidden="true" ht="15" outlineLevel="0" r="406">
      <c r="A406" s="595"/>
      <c r="B406" s="465"/>
      <c r="C406" s="233"/>
      <c r="D406" s="233"/>
      <c r="E406" s="222" t="s">
        <v>244</v>
      </c>
      <c r="F406" s="287"/>
      <c r="G406" s="596"/>
      <c r="H406" s="596"/>
      <c r="I406" s="558"/>
      <c r="J406" s="596"/>
    </row>
    <row collapsed="false" customFormat="false" customHeight="false" hidden="true" ht="15" outlineLevel="0" r="407">
      <c r="A407" s="595"/>
      <c r="B407" s="465"/>
      <c r="C407" s="233"/>
      <c r="D407" s="233"/>
      <c r="E407" s="234" t="s">
        <v>245</v>
      </c>
      <c r="F407" s="287" t="n">
        <f aca="false">G407+H407+I407+J407</f>
        <v>1057.2</v>
      </c>
      <c r="G407" s="597" t="n">
        <v>0</v>
      </c>
      <c r="H407" s="375" t="n">
        <v>0</v>
      </c>
      <c r="I407" s="558" t="n">
        <v>1057.2</v>
      </c>
      <c r="J407" s="597" t="n">
        <v>0</v>
      </c>
    </row>
    <row collapsed="false" customFormat="false" customHeight="false" hidden="true" ht="15" outlineLevel="0" r="408">
      <c r="A408" s="595"/>
      <c r="B408" s="465"/>
      <c r="C408" s="233"/>
      <c r="D408" s="233"/>
      <c r="E408" s="222" t="s">
        <v>244</v>
      </c>
      <c r="F408" s="287"/>
      <c r="G408" s="597"/>
      <c r="H408" s="375"/>
      <c r="I408" s="558"/>
      <c r="J408" s="597"/>
    </row>
    <row collapsed="false" customFormat="false" customHeight="false" hidden="true" ht="15" outlineLevel="0" r="409">
      <c r="A409" s="595"/>
      <c r="B409" s="465"/>
      <c r="C409" s="233"/>
      <c r="D409" s="233"/>
      <c r="E409" s="234" t="s">
        <v>246</v>
      </c>
      <c r="F409" s="287" t="n">
        <f aca="false">G409+H409+I409+J409</f>
        <v>1013.1</v>
      </c>
      <c r="G409" s="596" t="n">
        <v>0</v>
      </c>
      <c r="H409" s="596" t="n">
        <v>0</v>
      </c>
      <c r="I409" s="558" t="n">
        <v>1013.1</v>
      </c>
      <c r="J409" s="596" t="n">
        <v>0</v>
      </c>
    </row>
    <row collapsed="false" customFormat="false" customHeight="false" hidden="true" ht="15" outlineLevel="0" r="410">
      <c r="A410" s="595"/>
      <c r="B410" s="219"/>
      <c r="C410" s="233"/>
      <c r="D410" s="233"/>
      <c r="E410" s="222" t="s">
        <v>244</v>
      </c>
      <c r="F410" s="287"/>
      <c r="G410" s="596"/>
      <c r="H410" s="596"/>
      <c r="I410" s="558"/>
      <c r="J410" s="596"/>
    </row>
    <row collapsed="false" customFormat="false" customHeight="false" hidden="true" ht="15" outlineLevel="0" r="411">
      <c r="A411" s="598"/>
      <c r="B411" s="35" t="s">
        <v>100</v>
      </c>
      <c r="C411" s="35"/>
      <c r="D411" s="222"/>
      <c r="E411" s="35"/>
      <c r="F411" s="529" t="n">
        <f aca="false">F409+F407+F404</f>
        <v>2902.675</v>
      </c>
      <c r="G411" s="529" t="n">
        <f aca="false">G409+G407+G404</f>
        <v>0</v>
      </c>
      <c r="H411" s="529" t="n">
        <f aca="false">H409+H407+H404</f>
        <v>0</v>
      </c>
      <c r="I411" s="529" t="n">
        <f aca="false">I409+I407+I404</f>
        <v>2902.675</v>
      </c>
      <c r="J411" s="529" t="n">
        <f aca="false">J409+J407+J404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false" ht="15.25" outlineLevel="0" r="413">
      <c r="A413" s="385"/>
      <c r="K413" s="8" t="s">
        <v>545</v>
      </c>
    </row>
    <row collapsed="false" customFormat="false" customHeight="true" hidden="false" ht="64.05" outlineLevel="0" r="414">
      <c r="A414" s="385"/>
      <c r="J414" s="1000" t="s">
        <v>494</v>
      </c>
      <c r="K414" s="1000"/>
    </row>
    <row collapsed="false" customFormat="false" customHeight="true" hidden="false" ht="38.95" outlineLevel="0" r="415">
      <c r="A415" s="385"/>
      <c r="J415" s="1000" t="s">
        <v>2</v>
      </c>
      <c r="K415" s="1000"/>
    </row>
    <row collapsed="false" customFormat="false" customHeight="true" hidden="false" ht="15.25" outlineLevel="0" r="416">
      <c r="A416" s="385"/>
      <c r="J416" s="1000" t="s">
        <v>495</v>
      </c>
      <c r="K416" s="1000"/>
    </row>
    <row collapsed="false" customFormat="false" customHeight="false" hidden="false" ht="14.05" outlineLevel="0" r="417">
      <c r="A417" s="832" t="s">
        <v>186</v>
      </c>
      <c r="B417" s="832"/>
      <c r="C417" s="832"/>
      <c r="D417" s="832"/>
      <c r="E417" s="832"/>
      <c r="F417" s="832"/>
      <c r="G417" s="832"/>
      <c r="H417" s="832"/>
      <c r="I417" s="832"/>
      <c r="J417" s="832"/>
      <c r="K417" s="832"/>
    </row>
    <row collapsed="false" customFormat="false" customHeight="false" hidden="false" ht="14.05" outlineLevel="0" r="418">
      <c r="A418" s="832" t="s">
        <v>287</v>
      </c>
      <c r="B418" s="832"/>
      <c r="C418" s="832"/>
      <c r="D418" s="832"/>
      <c r="E418" s="832"/>
      <c r="F418" s="832"/>
      <c r="G418" s="832"/>
      <c r="H418" s="832"/>
      <c r="I418" s="832"/>
      <c r="J418" s="832"/>
      <c r="K418" s="832"/>
    </row>
    <row collapsed="false" customFormat="false" customHeight="true" hidden="false" ht="18.1" outlineLevel="0" r="419">
      <c r="A419" s="1001" t="s">
        <v>546</v>
      </c>
      <c r="B419" s="1001"/>
      <c r="C419" s="1001"/>
      <c r="D419" s="1001"/>
      <c r="E419" s="1001"/>
      <c r="F419" s="1001"/>
      <c r="G419" s="1001"/>
      <c r="H419" s="1001"/>
      <c r="I419" s="1001"/>
      <c r="J419" s="1001"/>
      <c r="K419" s="1001"/>
    </row>
    <row collapsed="false" customFormat="false" customHeight="false" hidden="false" ht="14.05" outlineLevel="0" r="420">
      <c r="A420" s="835"/>
      <c r="B420" s="834"/>
      <c r="C420" s="834"/>
      <c r="D420" s="834"/>
      <c r="E420" s="834"/>
      <c r="F420" s="834"/>
      <c r="G420" s="834"/>
      <c r="H420" s="834"/>
      <c r="I420" s="834"/>
      <c r="J420" s="834"/>
      <c r="K420" s="834"/>
    </row>
    <row collapsed="false" customFormat="false" customHeight="true" hidden="false" ht="29.45" outlineLevel="0" r="421">
      <c r="A421" s="66" t="s">
        <v>189</v>
      </c>
      <c r="B421" s="66" t="s">
        <v>289</v>
      </c>
      <c r="C421" s="66" t="s">
        <v>290</v>
      </c>
      <c r="D421" s="66" t="s">
        <v>291</v>
      </c>
      <c r="E421" s="66" t="s">
        <v>292</v>
      </c>
      <c r="F421" s="66" t="s">
        <v>293</v>
      </c>
      <c r="G421" s="66" t="s">
        <v>470</v>
      </c>
      <c r="H421" s="66" t="s">
        <v>471</v>
      </c>
      <c r="I421" s="66"/>
      <c r="J421" s="66" t="s">
        <v>294</v>
      </c>
      <c r="K421" s="66" t="s">
        <v>295</v>
      </c>
    </row>
    <row collapsed="false" customFormat="false" customHeight="false" hidden="false" ht="14.05" outlineLevel="0" r="422">
      <c r="A422" s="66" t="s">
        <v>12</v>
      </c>
      <c r="B422" s="66"/>
      <c r="C422" s="66"/>
      <c r="D422" s="66"/>
      <c r="E422" s="66"/>
      <c r="F422" s="66"/>
      <c r="G422" s="66"/>
      <c r="H422" s="66"/>
      <c r="I422" s="66"/>
      <c r="J422" s="66"/>
      <c r="K422" s="66"/>
    </row>
    <row collapsed="false" customFormat="false" customHeight="false" hidden="false" ht="14.05" outlineLevel="0" r="423">
      <c r="A423" s="630" t="n">
        <v>1</v>
      </c>
      <c r="B423" s="630" t="n">
        <v>2</v>
      </c>
      <c r="C423" s="630" t="n">
        <v>3</v>
      </c>
      <c r="D423" s="630" t="n">
        <v>4</v>
      </c>
      <c r="E423" s="630" t="n">
        <v>5</v>
      </c>
      <c r="F423" s="630" t="n">
        <v>6</v>
      </c>
      <c r="G423" s="630" t="n">
        <v>7</v>
      </c>
      <c r="H423" s="630" t="n">
        <v>8</v>
      </c>
      <c r="I423" s="630"/>
      <c r="J423" s="630" t="n">
        <v>9</v>
      </c>
      <c r="K423" s="630" t="n">
        <v>10</v>
      </c>
    </row>
    <row collapsed="false" customFormat="false" customHeight="true" hidden="false" ht="83.3" outlineLevel="0" r="424">
      <c r="A424" s="66" t="n">
        <v>1</v>
      </c>
      <c r="B424" s="67" t="s">
        <v>547</v>
      </c>
      <c r="C424" s="66" t="s">
        <v>204</v>
      </c>
      <c r="D424" s="68" t="s">
        <v>297</v>
      </c>
      <c r="E424" s="66" t="s">
        <v>298</v>
      </c>
      <c r="F424" s="66" t="s">
        <v>183</v>
      </c>
      <c r="G424" s="66"/>
      <c r="H424" s="66" t="s">
        <v>472</v>
      </c>
      <c r="I424" s="66"/>
      <c r="J424" s="66" t="s">
        <v>299</v>
      </c>
      <c r="K424" s="66" t="s">
        <v>300</v>
      </c>
    </row>
    <row collapsed="false" customFormat="false" customHeight="true" hidden="false" ht="15" outlineLevel="0" r="425">
      <c r="A425" s="66" t="n">
        <v>2</v>
      </c>
      <c r="B425" s="67" t="s">
        <v>301</v>
      </c>
      <c r="C425" s="66" t="s">
        <v>204</v>
      </c>
      <c r="D425" s="68" t="s">
        <v>302</v>
      </c>
      <c r="E425" s="66" t="s">
        <v>298</v>
      </c>
      <c r="F425" s="66" t="s">
        <v>548</v>
      </c>
      <c r="G425" s="66"/>
      <c r="H425" s="66" t="s">
        <v>472</v>
      </c>
      <c r="I425" s="66"/>
      <c r="J425" s="66" t="s">
        <v>549</v>
      </c>
      <c r="K425" s="66" t="s">
        <v>300</v>
      </c>
    </row>
    <row collapsed="false" customFormat="false" customHeight="true" hidden="false" ht="81.45" outlineLevel="0" r="426">
      <c r="A426" s="66"/>
      <c r="B426" s="67"/>
      <c r="C426" s="66"/>
      <c r="D426" s="68"/>
      <c r="E426" s="66"/>
      <c r="F426" s="66"/>
      <c r="G426" s="66"/>
      <c r="H426" s="66"/>
      <c r="I426" s="66"/>
      <c r="J426" s="66"/>
      <c r="K426" s="66"/>
    </row>
    <row collapsed="false" customFormat="false" customHeight="true" hidden="false" ht="69.65" outlineLevel="0" r="427">
      <c r="A427" s="66" t="n">
        <v>3</v>
      </c>
      <c r="B427" s="836" t="s">
        <v>550</v>
      </c>
      <c r="C427" s="66" t="s">
        <v>202</v>
      </c>
      <c r="D427" s="68" t="s">
        <v>309</v>
      </c>
      <c r="E427" s="66" t="s">
        <v>298</v>
      </c>
      <c r="F427" s="66" t="s">
        <v>183</v>
      </c>
      <c r="G427" s="66"/>
      <c r="H427" s="66" t="s">
        <v>472</v>
      </c>
      <c r="I427" s="66"/>
      <c r="J427" s="66" t="s">
        <v>551</v>
      </c>
      <c r="K427" s="66" t="s">
        <v>300</v>
      </c>
    </row>
    <row collapsed="false" customFormat="false" customHeight="true" hidden="false" ht="81.6" outlineLevel="0" r="428">
      <c r="A428" s="66" t="n">
        <v>4</v>
      </c>
      <c r="B428" s="836" t="s">
        <v>552</v>
      </c>
      <c r="C428" s="66" t="s">
        <v>312</v>
      </c>
      <c r="D428" s="836" t="s">
        <v>553</v>
      </c>
      <c r="E428" s="66" t="s">
        <v>298</v>
      </c>
      <c r="F428" s="66" t="s">
        <v>183</v>
      </c>
      <c r="G428" s="66"/>
      <c r="H428" s="66" t="s">
        <v>473</v>
      </c>
      <c r="I428" s="66"/>
      <c r="J428" s="66" t="s">
        <v>348</v>
      </c>
      <c r="K428" s="66" t="s">
        <v>300</v>
      </c>
    </row>
    <row collapsed="false" customFormat="false" customHeight="true" hidden="false" ht="73.35" outlineLevel="0" r="429">
      <c r="A429" s="66" t="n">
        <v>5</v>
      </c>
      <c r="B429" s="836" t="s">
        <v>327</v>
      </c>
      <c r="C429" s="66" t="s">
        <v>212</v>
      </c>
      <c r="D429" s="836" t="s">
        <v>328</v>
      </c>
      <c r="E429" s="66" t="s">
        <v>298</v>
      </c>
      <c r="F429" s="66" t="s">
        <v>183</v>
      </c>
      <c r="G429" s="66"/>
      <c r="H429" s="66" t="s">
        <v>472</v>
      </c>
      <c r="I429" s="66"/>
      <c r="J429" s="66" t="s">
        <v>348</v>
      </c>
      <c r="K429" s="66" t="s">
        <v>300</v>
      </c>
    </row>
    <row collapsed="false" customFormat="false" customHeight="true" hidden="false" ht="187.15" outlineLevel="0" r="430">
      <c r="A430" s="66" t="n">
        <v>6</v>
      </c>
      <c r="B430" s="836" t="s">
        <v>329</v>
      </c>
      <c r="C430" s="66" t="s">
        <v>204</v>
      </c>
      <c r="D430" s="68" t="s">
        <v>330</v>
      </c>
      <c r="E430" s="66" t="s">
        <v>331</v>
      </c>
      <c r="F430" s="66" t="s">
        <v>332</v>
      </c>
      <c r="G430" s="66"/>
      <c r="H430" s="66" t="s">
        <v>472</v>
      </c>
      <c r="I430" s="66"/>
      <c r="J430" s="66" t="s">
        <v>348</v>
      </c>
      <c r="K430" s="66" t="s">
        <v>300</v>
      </c>
    </row>
    <row collapsed="false" customFormat="false" customHeight="true" hidden="false" ht="127.35" outlineLevel="0" r="431">
      <c r="A431" s="66" t="n">
        <v>7</v>
      </c>
      <c r="B431" s="836" t="s">
        <v>305</v>
      </c>
      <c r="C431" s="66" t="s">
        <v>204</v>
      </c>
      <c r="D431" s="68" t="s">
        <v>306</v>
      </c>
      <c r="E431" s="66" t="s">
        <v>298</v>
      </c>
      <c r="F431" s="66" t="s">
        <v>307</v>
      </c>
      <c r="G431" s="66"/>
      <c r="H431" s="66" t="s">
        <v>472</v>
      </c>
      <c r="I431" s="66"/>
      <c r="J431" s="66" t="s">
        <v>348</v>
      </c>
      <c r="K431" s="66" t="s">
        <v>300</v>
      </c>
    </row>
    <row collapsed="false" customFormat="false" customHeight="true" hidden="false" ht="15" outlineLevel="0" r="432">
      <c r="A432" s="66" t="n">
        <v>8</v>
      </c>
      <c r="B432" s="68" t="s">
        <v>337</v>
      </c>
      <c r="C432" s="66" t="s">
        <v>204</v>
      </c>
      <c r="D432" s="68" t="s">
        <v>338</v>
      </c>
      <c r="E432" s="66" t="s">
        <v>339</v>
      </c>
      <c r="F432" s="66" t="s">
        <v>554</v>
      </c>
      <c r="G432" s="66"/>
      <c r="H432" s="66" t="s">
        <v>472</v>
      </c>
      <c r="I432" s="66"/>
      <c r="J432" s="66" t="s">
        <v>555</v>
      </c>
      <c r="K432" s="66" t="s">
        <v>300</v>
      </c>
    </row>
    <row collapsed="false" customFormat="false" customHeight="true" hidden="false" ht="90.6" outlineLevel="0" r="433">
      <c r="A433" s="66"/>
      <c r="B433" s="68"/>
      <c r="C433" s="66"/>
      <c r="D433" s="68"/>
      <c r="E433" s="66"/>
      <c r="F433" s="66"/>
      <c r="G433" s="66"/>
      <c r="H433" s="66"/>
      <c r="I433" s="66"/>
      <c r="J433" s="66"/>
      <c r="K433" s="66"/>
    </row>
    <row collapsed="false" customFormat="false" customHeight="true" hidden="false" ht="81.2" outlineLevel="0" r="434">
      <c r="A434" s="66" t="n">
        <v>9</v>
      </c>
      <c r="B434" s="68" t="s">
        <v>343</v>
      </c>
      <c r="C434" s="66" t="s">
        <v>223</v>
      </c>
      <c r="D434" s="68" t="s">
        <v>344</v>
      </c>
      <c r="E434" s="66" t="s">
        <v>339</v>
      </c>
      <c r="F434" s="68" t="s">
        <v>183</v>
      </c>
      <c r="G434" s="66"/>
      <c r="H434" s="66" t="s">
        <v>472</v>
      </c>
      <c r="I434" s="66"/>
      <c r="J434" s="66" t="s">
        <v>348</v>
      </c>
      <c r="K434" s="66" t="s">
        <v>300</v>
      </c>
    </row>
    <row collapsed="false" customFormat="false" customHeight="true" hidden="false" ht="100.7" outlineLevel="0" r="435">
      <c r="A435" s="66" t="n">
        <v>10</v>
      </c>
      <c r="B435" s="68" t="s">
        <v>346</v>
      </c>
      <c r="C435" s="66" t="s">
        <v>223</v>
      </c>
      <c r="D435" s="68" t="s">
        <v>347</v>
      </c>
      <c r="E435" s="66" t="s">
        <v>339</v>
      </c>
      <c r="F435" s="68" t="s">
        <v>183</v>
      </c>
      <c r="G435" s="66"/>
      <c r="H435" s="66" t="s">
        <v>472</v>
      </c>
      <c r="I435" s="66"/>
      <c r="J435" s="66" t="s">
        <v>348</v>
      </c>
      <c r="K435" s="66" t="s">
        <v>300</v>
      </c>
    </row>
    <row collapsed="false" customFormat="false" customHeight="true" hidden="false" ht="15" outlineLevel="0" r="436">
      <c r="A436" s="66" t="n">
        <v>15</v>
      </c>
      <c r="B436" s="836" t="s">
        <v>349</v>
      </c>
      <c r="C436" s="66" t="s">
        <v>204</v>
      </c>
      <c r="D436" s="836" t="s">
        <v>350</v>
      </c>
      <c r="E436" s="66" t="s">
        <v>339</v>
      </c>
      <c r="F436" s="66" t="s">
        <v>556</v>
      </c>
      <c r="G436" s="66"/>
      <c r="H436" s="66" t="s">
        <v>472</v>
      </c>
      <c r="I436" s="66"/>
      <c r="J436" s="66" t="s">
        <v>557</v>
      </c>
      <c r="K436" s="66" t="s">
        <v>300</v>
      </c>
    </row>
    <row collapsed="false" customFormat="false" customHeight="true" hidden="false" ht="81.55" outlineLevel="0" r="437">
      <c r="A437" s="66"/>
      <c r="B437" s="836"/>
      <c r="C437" s="66"/>
      <c r="D437" s="836"/>
      <c r="E437" s="66"/>
      <c r="F437" s="66"/>
      <c r="G437" s="66"/>
      <c r="H437" s="66"/>
      <c r="I437" s="66"/>
      <c r="J437" s="66"/>
      <c r="K437" s="66"/>
    </row>
    <row collapsed="false" customFormat="false" customHeight="true" hidden="false" ht="80.8" outlineLevel="0" r="438">
      <c r="A438" s="66" t="n">
        <v>16</v>
      </c>
      <c r="B438" s="836" t="s">
        <v>352</v>
      </c>
      <c r="C438" s="66" t="s">
        <v>223</v>
      </c>
      <c r="D438" s="68" t="s">
        <v>353</v>
      </c>
      <c r="E438" s="66" t="s">
        <v>339</v>
      </c>
      <c r="F438" s="68" t="s">
        <v>183</v>
      </c>
      <c r="G438" s="66"/>
      <c r="H438" s="66" t="s">
        <v>472</v>
      </c>
      <c r="I438" s="66"/>
      <c r="J438" s="66" t="s">
        <v>557</v>
      </c>
      <c r="K438" s="66" t="s">
        <v>300</v>
      </c>
    </row>
    <row collapsed="false" customFormat="false" customHeight="true" hidden="false" ht="70.85" outlineLevel="0" r="439">
      <c r="A439" s="66" t="n">
        <v>17</v>
      </c>
      <c r="B439" s="836" t="s">
        <v>558</v>
      </c>
      <c r="C439" s="66" t="s">
        <v>559</v>
      </c>
      <c r="D439" s="68" t="s">
        <v>309</v>
      </c>
      <c r="E439" s="66" t="s">
        <v>339</v>
      </c>
      <c r="F439" s="891"/>
      <c r="G439" s="66"/>
      <c r="H439" s="66" t="s">
        <v>472</v>
      </c>
      <c r="I439" s="66"/>
      <c r="J439" s="66" t="s">
        <v>103</v>
      </c>
      <c r="K439" s="66" t="s">
        <v>300</v>
      </c>
    </row>
    <row collapsed="false" customFormat="false" customHeight="true" hidden="false" ht="73.35" outlineLevel="0" r="440">
      <c r="A440" s="66" t="n">
        <v>18</v>
      </c>
      <c r="B440" s="67" t="s">
        <v>560</v>
      </c>
      <c r="C440" s="66" t="s">
        <v>223</v>
      </c>
      <c r="D440" s="68" t="s">
        <v>561</v>
      </c>
      <c r="E440" s="66" t="s">
        <v>339</v>
      </c>
      <c r="F440" s="891"/>
      <c r="G440" s="66"/>
      <c r="H440" s="66" t="s">
        <v>472</v>
      </c>
      <c r="I440" s="66"/>
      <c r="J440" s="66" t="s">
        <v>348</v>
      </c>
      <c r="K440" s="66" t="s">
        <v>300</v>
      </c>
    </row>
    <row collapsed="false" customFormat="false" customHeight="false" hidden="false" ht="14.05" outlineLevel="0" r="441">
      <c r="A441" s="952"/>
      <c r="B441" s="952"/>
      <c r="C441" s="952"/>
      <c r="D441" s="952"/>
      <c r="E441" s="952"/>
      <c r="F441" s="952"/>
      <c r="G441" s="952"/>
      <c r="H441" s="952"/>
      <c r="I441" s="952"/>
      <c r="J441" s="952"/>
      <c r="K441" s="952"/>
    </row>
    <row collapsed="false" customFormat="false" customHeight="false" hidden="true" ht="14.05" outlineLevel="0" r="442">
      <c r="A442" s="835"/>
      <c r="B442" s="834"/>
      <c r="C442" s="834"/>
      <c r="D442" s="834"/>
      <c r="E442" s="834"/>
      <c r="F442" s="834"/>
      <c r="G442" s="834"/>
      <c r="H442" s="834"/>
      <c r="I442" s="834"/>
      <c r="J442" s="834"/>
      <c r="K442" s="834"/>
    </row>
    <row collapsed="false" customFormat="false" customHeight="false" hidden="false" ht="14.05" outlineLevel="0" r="443">
      <c r="A443" s="1002" t="s">
        <v>81</v>
      </c>
      <c r="B443" s="1002"/>
      <c r="C443" s="1002"/>
      <c r="D443" s="1002"/>
      <c r="E443" s="1002"/>
      <c r="F443" s="1002"/>
      <c r="G443" s="1002"/>
      <c r="H443" s="1002"/>
      <c r="I443" s="1002"/>
      <c r="J443" s="1002"/>
      <c r="K443" s="1002"/>
    </row>
    <row collapsed="false" customFormat="false" customHeight="true" hidden="false" ht="15" outlineLevel="0" r="444">
      <c r="A444" s="1003" t="s">
        <v>354</v>
      </c>
      <c r="B444" s="1003"/>
      <c r="C444" s="1003"/>
      <c r="D444" s="1003"/>
      <c r="E444" s="1003"/>
      <c r="F444" s="1003"/>
      <c r="G444" s="1003"/>
      <c r="H444" s="1003"/>
      <c r="I444" s="1003"/>
      <c r="J444" s="1003"/>
      <c r="K444" s="1003"/>
    </row>
    <row collapsed="false" customFormat="false" customHeight="true" hidden="false" ht="15" outlineLevel="0" r="445">
      <c r="A445" s="1003" t="s">
        <v>355</v>
      </c>
      <c r="B445" s="1003"/>
      <c r="C445" s="1003"/>
      <c r="D445" s="1003"/>
      <c r="E445" s="1003"/>
      <c r="F445" s="1003"/>
      <c r="G445" s="1003"/>
      <c r="H445" s="1003"/>
      <c r="I445" s="1003"/>
      <c r="J445" s="1003"/>
      <c r="K445" s="1003"/>
    </row>
    <row collapsed="false" customFormat="false" customHeight="true" hidden="false" ht="29.25" outlineLevel="0" r="446">
      <c r="A446" s="1003" t="s">
        <v>356</v>
      </c>
      <c r="B446" s="1003"/>
      <c r="C446" s="1003"/>
      <c r="D446" s="1003"/>
      <c r="E446" s="1003"/>
      <c r="F446" s="1003"/>
      <c r="G446" s="1003"/>
      <c r="H446" s="1003"/>
      <c r="I446" s="1003"/>
      <c r="J446" s="1003"/>
      <c r="K446" s="1003"/>
    </row>
    <row collapsed="false" customFormat="false" customHeight="true" hidden="false" ht="30" outlineLevel="0" r="447">
      <c r="A447" s="1003" t="s">
        <v>357</v>
      </c>
      <c r="B447" s="1003"/>
      <c r="C447" s="1003"/>
      <c r="D447" s="1003"/>
      <c r="E447" s="1003"/>
      <c r="F447" s="1003"/>
      <c r="G447" s="1003"/>
      <c r="H447" s="1003"/>
      <c r="I447" s="1003"/>
      <c r="J447" s="1003"/>
      <c r="K447" s="1003"/>
    </row>
    <row collapsed="false" customFormat="false" customHeight="true" hidden="false" ht="17.25" outlineLevel="0" r="448">
      <c r="A448" s="1003" t="s">
        <v>358</v>
      </c>
      <c r="B448" s="1003"/>
      <c r="C448" s="1003"/>
      <c r="D448" s="1003"/>
      <c r="E448" s="1003"/>
      <c r="F448" s="1003"/>
      <c r="G448" s="1003"/>
      <c r="H448" s="1003"/>
      <c r="I448" s="1003"/>
      <c r="J448" s="1003"/>
      <c r="K448" s="1003"/>
    </row>
    <row collapsed="false" customFormat="false" customHeight="true" hidden="false" ht="14.25" outlineLevel="0" r="449">
      <c r="A449" s="1003" t="s">
        <v>359</v>
      </c>
      <c r="B449" s="1003"/>
      <c r="C449" s="1003"/>
      <c r="D449" s="1003"/>
      <c r="E449" s="1003"/>
      <c r="F449" s="1003"/>
      <c r="G449" s="1003"/>
      <c r="H449" s="1003"/>
      <c r="I449" s="1003"/>
      <c r="J449" s="1003"/>
      <c r="K449" s="1003"/>
    </row>
    <row collapsed="false" customFormat="false" customHeight="false" hidden="false" ht="14.05" outlineLevel="0" r="450">
      <c r="A450" s="901"/>
      <c r="B450" s="834"/>
      <c r="C450" s="834"/>
      <c r="D450" s="834"/>
      <c r="E450" s="834"/>
      <c r="F450" s="834"/>
      <c r="G450" s="834"/>
      <c r="H450" s="834"/>
      <c r="I450" s="834"/>
      <c r="J450" s="834"/>
      <c r="K450" s="834"/>
    </row>
    <row collapsed="false" customFormat="false" customHeight="false" hidden="true" ht="15.75" outlineLevel="0" r="451">
      <c r="A451" s="385" t="s">
        <v>360</v>
      </c>
    </row>
    <row collapsed="false" customFormat="false" customHeight="false" hidden="true" ht="15.75" outlineLevel="0" r="452">
      <c r="A452" s="497"/>
    </row>
    <row collapsed="false" customFormat="false" customHeight="false" hidden="true" ht="15.75" outlineLevel="0" r="453">
      <c r="A453" s="397"/>
    </row>
    <row collapsed="false" customFormat="false" customHeight="false" hidden="true" ht="15.75" outlineLevel="0" r="454">
      <c r="A454" s="396" t="s">
        <v>361</v>
      </c>
      <c r="B454" s="396"/>
      <c r="C454" s="396"/>
      <c r="D454" s="396"/>
      <c r="E454" s="396"/>
      <c r="F454" s="396"/>
    </row>
    <row collapsed="false" customFormat="false" customHeight="false" hidden="true" ht="22.5" outlineLevel="0" r="455">
      <c r="A455" s="396" t="s">
        <v>362</v>
      </c>
      <c r="B455" s="396"/>
      <c r="C455" s="396"/>
      <c r="D455" s="396"/>
      <c r="E455" s="396"/>
      <c r="F455" s="396"/>
      <c r="G455" s="396"/>
      <c r="H455" s="396"/>
    </row>
    <row collapsed="false" customFormat="false" customHeight="false" hidden="true" ht="15.75" outlineLevel="0" r="456">
      <c r="A456" s="387"/>
    </row>
    <row collapsed="false" customFormat="false" customHeight="false" hidden="true" ht="15.75" outlineLevel="0" r="457">
      <c r="A457" s="395" t="s">
        <v>363</v>
      </c>
    </row>
    <row collapsed="false" customFormat="false" customHeight="false" hidden="true" ht="15.75" outlineLevel="0" r="458">
      <c r="A458" s="395" t="s">
        <v>364</v>
      </c>
    </row>
    <row collapsed="false" customFormat="false" customHeight="false" hidden="true" ht="15.75" outlineLevel="0" r="459">
      <c r="A459" s="395"/>
    </row>
    <row collapsed="false" customFormat="false" customHeight="true" hidden="true" ht="177.75" outlineLevel="0" r="460">
      <c r="A460" s="31" t="s">
        <v>365</v>
      </c>
      <c r="B460" s="31" t="s">
        <v>366</v>
      </c>
      <c r="C460" s="31" t="s">
        <v>367</v>
      </c>
      <c r="D460" s="31" t="s">
        <v>368</v>
      </c>
      <c r="E460" s="31" t="s">
        <v>369</v>
      </c>
      <c r="F460" s="31" t="s">
        <v>370</v>
      </c>
      <c r="G460" s="31"/>
      <c r="H460" s="31"/>
      <c r="I460" s="31"/>
      <c r="J460" s="31" t="s">
        <v>371</v>
      </c>
      <c r="K460" s="31"/>
      <c r="L460" s="31"/>
      <c r="M460" s="31"/>
      <c r="N460" s="31" t="s">
        <v>474</v>
      </c>
      <c r="O460" s="31"/>
      <c r="P460" s="31"/>
      <c r="Q460" s="31"/>
    </row>
    <row collapsed="false" customFormat="false" customHeight="false" hidden="true" ht="63.75" outlineLevel="0" r="461">
      <c r="A461" s="31"/>
      <c r="B461" s="31"/>
      <c r="C461" s="31"/>
      <c r="D461" s="31"/>
      <c r="E461" s="31"/>
      <c r="F461" s="36" t="s">
        <v>94</v>
      </c>
      <c r="G461" s="36" t="s">
        <v>95</v>
      </c>
      <c r="H461" s="36" t="s">
        <v>373</v>
      </c>
      <c r="I461" s="36" t="s">
        <v>372</v>
      </c>
      <c r="J461" s="36" t="s">
        <v>94</v>
      </c>
      <c r="K461" s="36" t="s">
        <v>95</v>
      </c>
      <c r="L461" s="36" t="s">
        <v>373</v>
      </c>
      <c r="M461" s="36" t="s">
        <v>372</v>
      </c>
      <c r="N461" s="36" t="s">
        <v>94</v>
      </c>
      <c r="O461" s="36" t="s">
        <v>95</v>
      </c>
      <c r="P461" s="36" t="s">
        <v>373</v>
      </c>
      <c r="Q461" s="165" t="s">
        <v>372</v>
      </c>
    </row>
    <row collapsed="false" customFormat="false" customHeight="false" hidden="true" ht="15" outlineLevel="0" r="462">
      <c r="A462" s="231" t="n">
        <v>1</v>
      </c>
      <c r="B462" s="231" t="n">
        <v>2</v>
      </c>
      <c r="C462" s="231" t="n">
        <v>3</v>
      </c>
      <c r="D462" s="231" t="n">
        <v>4</v>
      </c>
      <c r="E462" s="231" t="n">
        <v>5</v>
      </c>
      <c r="F462" s="231" t="n">
        <v>6</v>
      </c>
      <c r="G462" s="231" t="n">
        <v>7</v>
      </c>
      <c r="H462" s="231" t="n">
        <v>8</v>
      </c>
      <c r="I462" s="231" t="n">
        <v>9</v>
      </c>
      <c r="J462" s="231" t="n">
        <v>10</v>
      </c>
      <c r="K462" s="231" t="n">
        <v>11</v>
      </c>
      <c r="L462" s="231" t="n">
        <v>12</v>
      </c>
      <c r="M462" s="231" t="n">
        <v>13</v>
      </c>
      <c r="N462" s="231" t="n">
        <v>14</v>
      </c>
      <c r="O462" s="231" t="n">
        <v>15</v>
      </c>
      <c r="P462" s="231" t="n">
        <v>16</v>
      </c>
      <c r="Q462" s="378" t="n">
        <v>17</v>
      </c>
    </row>
    <row collapsed="false" customFormat="false" customHeight="true" hidden="true" ht="15.75" outlineLevel="0" r="463">
      <c r="A463" s="38" t="n">
        <v>1</v>
      </c>
      <c r="B463" s="502" t="s">
        <v>374</v>
      </c>
      <c r="C463" s="502"/>
      <c r="D463" s="502"/>
      <c r="E463" s="502"/>
      <c r="F463" s="502"/>
      <c r="G463" s="502"/>
      <c r="H463" s="502"/>
      <c r="I463" s="502"/>
      <c r="J463" s="502"/>
      <c r="K463" s="502"/>
      <c r="L463" s="502"/>
      <c r="M463" s="502"/>
      <c r="N463" s="502"/>
      <c r="O463" s="502"/>
      <c r="P463" s="502"/>
      <c r="Q463" s="502"/>
    </row>
    <row collapsed="false" customFormat="false" customHeight="false" hidden="true" ht="60" outlineLevel="0" r="464">
      <c r="A464" s="602" t="s">
        <v>18</v>
      </c>
      <c r="B464" s="35" t="s">
        <v>65</v>
      </c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380"/>
    </row>
    <row collapsed="false" customFormat="false" customHeight="false" hidden="true" ht="45" outlineLevel="0" r="465">
      <c r="A465" s="602" t="s">
        <v>23</v>
      </c>
      <c r="B465" s="35" t="s">
        <v>68</v>
      </c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380"/>
    </row>
    <row collapsed="false" customFormat="false" customHeight="true" hidden="true" ht="15.75" outlineLevel="0" r="466">
      <c r="A466" s="38" t="n">
        <v>2</v>
      </c>
      <c r="B466" s="502" t="s">
        <v>115</v>
      </c>
      <c r="C466" s="502"/>
      <c r="D466" s="502"/>
      <c r="E466" s="502"/>
      <c r="F466" s="502"/>
      <c r="G466" s="502"/>
      <c r="H466" s="502"/>
      <c r="I466" s="502"/>
      <c r="J466" s="502"/>
      <c r="K466" s="502"/>
      <c r="L466" s="502"/>
      <c r="M466" s="502"/>
      <c r="N466" s="502"/>
      <c r="O466" s="502"/>
      <c r="P466" s="502"/>
      <c r="Q466" s="502"/>
    </row>
    <row collapsed="false" customFormat="false" customHeight="false" hidden="true" ht="75" outlineLevel="0" r="467">
      <c r="A467" s="602" t="s">
        <v>274</v>
      </c>
      <c r="B467" s="35" t="s">
        <v>220</v>
      </c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380"/>
    </row>
    <row collapsed="false" customFormat="false" customHeight="false" hidden="true" ht="60" outlineLevel="0" r="468">
      <c r="A468" s="602" t="s">
        <v>46</v>
      </c>
      <c r="B468" s="35" t="s">
        <v>224</v>
      </c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380"/>
    </row>
    <row collapsed="false" customFormat="false" customHeight="true" hidden="true" ht="15.75" outlineLevel="0" r="469">
      <c r="A469" s="602" t="n">
        <v>3</v>
      </c>
      <c r="B469" s="379" t="s">
        <v>375</v>
      </c>
      <c r="C469" s="379"/>
      <c r="D469" s="379"/>
      <c r="E469" s="379"/>
      <c r="F469" s="379"/>
      <c r="G469" s="379"/>
      <c r="H469" s="379"/>
      <c r="I469" s="379"/>
      <c r="J469" s="379"/>
      <c r="K469" s="379"/>
      <c r="L469" s="379"/>
      <c r="M469" s="379"/>
      <c r="N469" s="379"/>
      <c r="O469" s="379"/>
      <c r="P469" s="379"/>
      <c r="Q469" s="379"/>
    </row>
    <row collapsed="false" customFormat="false" customHeight="false" hidden="true" ht="45" outlineLevel="0" r="470">
      <c r="A470" s="602" t="s">
        <v>52</v>
      </c>
      <c r="B470" s="44" t="s">
        <v>376</v>
      </c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380"/>
    </row>
    <row collapsed="false" customFormat="false" customHeight="false" hidden="true" ht="15.75" outlineLevel="0" r="471">
      <c r="A471" s="395"/>
    </row>
    <row collapsed="false" customFormat="false" customHeight="false" hidden="true" ht="63" outlineLevel="0" r="472">
      <c r="A472" s="387" t="s">
        <v>81</v>
      </c>
    </row>
    <row collapsed="false" customFormat="false" customHeight="false" hidden="true" ht="15.75" outlineLevel="0" r="473">
      <c r="A473" s="58" t="s">
        <v>377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collapsed="false" customFormat="false" customHeight="false" hidden="true" ht="15.75" outlineLevel="0" r="474">
      <c r="A474" s="387"/>
    </row>
    <row collapsed="false" customFormat="false" customHeight="false" hidden="true" ht="15.75" outlineLevel="0" r="475">
      <c r="A475" s="497"/>
    </row>
    <row collapsed="false" customFormat="false" customHeight="false" hidden="true" ht="15.75" outlineLevel="0" r="476">
      <c r="A476" s="385" t="s">
        <v>378</v>
      </c>
    </row>
    <row collapsed="false" customFormat="false" customHeight="false" hidden="true" ht="15.75" outlineLevel="0" r="477">
      <c r="A477" s="497"/>
    </row>
    <row collapsed="false" customFormat="false" customHeight="false" hidden="true" ht="15.75" outlineLevel="0" r="478">
      <c r="A478" s="396" t="s">
        <v>186</v>
      </c>
      <c r="B478" s="396"/>
      <c r="C478" s="396"/>
      <c r="D478" s="396"/>
      <c r="E478" s="396"/>
      <c r="F478" s="396"/>
    </row>
    <row collapsed="false" customFormat="false" customHeight="false" hidden="true" ht="15.75" outlineLevel="0" r="479">
      <c r="A479" s="396" t="s">
        <v>379</v>
      </c>
      <c r="B479" s="396"/>
      <c r="C479" s="396"/>
      <c r="D479" s="396"/>
      <c r="E479" s="396"/>
      <c r="F479" s="396"/>
    </row>
    <row collapsed="false" customFormat="false" customHeight="false" hidden="true" ht="15.75" outlineLevel="0" r="480">
      <c r="A480" s="27" t="s">
        <v>380</v>
      </c>
      <c r="B480" s="27"/>
      <c r="C480" s="27"/>
      <c r="D480" s="27"/>
      <c r="E480" s="27"/>
      <c r="F480" s="27"/>
    </row>
    <row collapsed="false" customFormat="false" customHeight="false" hidden="true" ht="15.75" outlineLevel="0" r="481">
      <c r="A481" s="386"/>
    </row>
    <row collapsed="false" customFormat="false" customHeight="true" hidden="true" ht="90" outlineLevel="0" r="482">
      <c r="A482" s="32" t="s">
        <v>365</v>
      </c>
      <c r="B482" s="32" t="s">
        <v>129</v>
      </c>
      <c r="C482" s="381" t="s">
        <v>381</v>
      </c>
      <c r="D482" s="32" t="s">
        <v>382</v>
      </c>
      <c r="E482" s="32"/>
      <c r="F482" s="32"/>
      <c r="G482" s="211" t="s">
        <v>475</v>
      </c>
    </row>
    <row collapsed="false" customFormat="false" customHeight="true" hidden="true" ht="15.75" outlineLevel="0" r="483">
      <c r="A483" s="32"/>
      <c r="B483" s="32"/>
      <c r="C483" s="217" t="s">
        <v>383</v>
      </c>
      <c r="D483" s="32" t="s">
        <v>384</v>
      </c>
      <c r="E483" s="32" t="s">
        <v>385</v>
      </c>
      <c r="F483" s="32"/>
      <c r="G483" s="500" t="s">
        <v>476</v>
      </c>
    </row>
    <row collapsed="false" customFormat="false" customHeight="false" hidden="true" ht="15" outlineLevel="0" r="484">
      <c r="A484" s="32"/>
      <c r="B484" s="32"/>
      <c r="C484" s="219"/>
      <c r="D484" s="32"/>
      <c r="E484" s="38" t="s">
        <v>84</v>
      </c>
      <c r="F484" s="38" t="s">
        <v>386</v>
      </c>
      <c r="G484" s="163"/>
    </row>
    <row collapsed="false" customFormat="false" customHeight="false" hidden="true" ht="15" outlineLevel="0" r="485">
      <c r="A485" s="204" t="n">
        <v>1</v>
      </c>
      <c r="B485" s="204" t="n">
        <v>2</v>
      </c>
      <c r="C485" s="204" t="n">
        <v>3</v>
      </c>
      <c r="D485" s="204" t="n">
        <v>4</v>
      </c>
      <c r="E485" s="204" t="n">
        <v>5</v>
      </c>
      <c r="F485" s="204" t="n">
        <v>6</v>
      </c>
      <c r="G485" s="229" t="n">
        <v>7</v>
      </c>
    </row>
    <row collapsed="false" customFormat="false" customHeight="true" hidden="true" ht="31.5" outlineLevel="0" r="486">
      <c r="A486" s="38" t="n">
        <v>1</v>
      </c>
      <c r="B486" s="32" t="s">
        <v>387</v>
      </c>
      <c r="C486" s="32"/>
      <c r="D486" s="32"/>
      <c r="E486" s="32"/>
      <c r="F486" s="32"/>
      <c r="G486" s="32"/>
    </row>
    <row collapsed="false" customFormat="false" customHeight="false" hidden="true" ht="45" outlineLevel="0" r="487">
      <c r="A487" s="391" t="s">
        <v>18</v>
      </c>
      <c r="B487" s="35" t="s">
        <v>388</v>
      </c>
      <c r="C487" s="35" t="s">
        <v>202</v>
      </c>
      <c r="D487" s="35" t="n">
        <v>73.5</v>
      </c>
      <c r="E487" s="35"/>
      <c r="F487" s="35"/>
      <c r="G487" s="281"/>
    </row>
    <row collapsed="false" customFormat="false" customHeight="false" hidden="true" ht="60" outlineLevel="0" r="488">
      <c r="A488" s="391" t="s">
        <v>23</v>
      </c>
      <c r="B488" s="35" t="s">
        <v>389</v>
      </c>
      <c r="C488" s="35" t="s">
        <v>204</v>
      </c>
      <c r="D488" s="35" t="n">
        <v>1.7</v>
      </c>
      <c r="E488" s="35"/>
      <c r="F488" s="35"/>
      <c r="G488" s="281"/>
    </row>
    <row collapsed="false" customFormat="false" customHeight="false" hidden="true" ht="90" outlineLevel="0" r="489">
      <c r="A489" s="391" t="s">
        <v>26</v>
      </c>
      <c r="B489" s="222" t="s">
        <v>390</v>
      </c>
      <c r="C489" s="35" t="s">
        <v>204</v>
      </c>
      <c r="D489" s="35" t="n">
        <v>10</v>
      </c>
      <c r="E489" s="35"/>
      <c r="F489" s="35"/>
      <c r="G489" s="281"/>
    </row>
    <row collapsed="false" customFormat="false" customHeight="false" hidden="true" ht="30" outlineLevel="0" r="490">
      <c r="A490" s="391" t="s">
        <v>391</v>
      </c>
      <c r="B490" s="35" t="s">
        <v>392</v>
      </c>
      <c r="C490" s="35" t="s">
        <v>202</v>
      </c>
      <c r="D490" s="35" t="n">
        <v>91</v>
      </c>
      <c r="E490" s="35"/>
      <c r="F490" s="35"/>
      <c r="G490" s="281"/>
    </row>
    <row collapsed="false" customFormat="false" customHeight="false" hidden="true" ht="45" outlineLevel="0" r="491">
      <c r="A491" s="391" t="s">
        <v>32</v>
      </c>
      <c r="B491" s="35" t="s">
        <v>393</v>
      </c>
      <c r="C491" s="35" t="s">
        <v>312</v>
      </c>
      <c r="D491" s="35" t="n">
        <v>165</v>
      </c>
      <c r="E491" s="35"/>
      <c r="F491" s="35"/>
      <c r="G491" s="281"/>
    </row>
    <row collapsed="false" customFormat="false" customHeight="false" hidden="true" ht="60" outlineLevel="0" r="492">
      <c r="A492" s="391" t="s">
        <v>36</v>
      </c>
      <c r="B492" s="35" t="s">
        <v>394</v>
      </c>
      <c r="C492" s="35" t="s">
        <v>208</v>
      </c>
      <c r="D492" s="35" t="n">
        <v>13.4</v>
      </c>
      <c r="E492" s="35"/>
      <c r="F492" s="35"/>
      <c r="G492" s="281"/>
    </row>
    <row collapsed="false" customFormat="false" customHeight="false" hidden="true" ht="90" outlineLevel="0" r="493">
      <c r="A493" s="391" t="s">
        <v>395</v>
      </c>
      <c r="B493" s="35" t="s">
        <v>396</v>
      </c>
      <c r="C493" s="35" t="s">
        <v>204</v>
      </c>
      <c r="D493" s="35" t="n">
        <v>100</v>
      </c>
      <c r="E493" s="35"/>
      <c r="F493" s="35"/>
      <c r="G493" s="281"/>
    </row>
    <row collapsed="false" customFormat="false" customHeight="false" hidden="true" ht="75" outlineLevel="0" r="494">
      <c r="A494" s="391" t="s">
        <v>397</v>
      </c>
      <c r="B494" s="35" t="s">
        <v>398</v>
      </c>
      <c r="C494" s="35" t="s">
        <v>204</v>
      </c>
      <c r="D494" s="35" t="n">
        <v>100</v>
      </c>
      <c r="E494" s="35"/>
      <c r="F494" s="35"/>
      <c r="G494" s="281"/>
    </row>
    <row collapsed="false" customFormat="false" customHeight="false" hidden="true" ht="45" outlineLevel="0" r="495">
      <c r="A495" s="391" t="s">
        <v>399</v>
      </c>
      <c r="B495" s="35" t="s">
        <v>400</v>
      </c>
      <c r="C495" s="35" t="s">
        <v>212</v>
      </c>
      <c r="D495" s="35" t="n">
        <v>17</v>
      </c>
      <c r="E495" s="35"/>
      <c r="F495" s="35"/>
      <c r="G495" s="281"/>
    </row>
    <row collapsed="false" customFormat="false" customHeight="false" hidden="true" ht="60" outlineLevel="0" r="496">
      <c r="A496" s="391" t="s">
        <v>401</v>
      </c>
      <c r="B496" s="35" t="s">
        <v>402</v>
      </c>
      <c r="C496" s="35" t="s">
        <v>212</v>
      </c>
      <c r="D496" s="35" t="n">
        <v>1</v>
      </c>
      <c r="E496" s="35"/>
      <c r="F496" s="35"/>
      <c r="G496" s="281"/>
    </row>
    <row collapsed="false" customFormat="false" customHeight="false" hidden="true" ht="105" outlineLevel="0" r="497">
      <c r="A497" s="391" t="s">
        <v>403</v>
      </c>
      <c r="B497" s="35" t="s">
        <v>404</v>
      </c>
      <c r="C497" s="35" t="s">
        <v>204</v>
      </c>
      <c r="D497" s="35" t="n">
        <v>55.7</v>
      </c>
      <c r="E497" s="35"/>
      <c r="F497" s="35"/>
      <c r="G497" s="281"/>
    </row>
    <row collapsed="false" customFormat="false" customHeight="false" hidden="true" ht="30" outlineLevel="0" r="498">
      <c r="A498" s="391" t="s">
        <v>405</v>
      </c>
      <c r="B498" s="35" t="s">
        <v>406</v>
      </c>
      <c r="C498" s="35" t="s">
        <v>204</v>
      </c>
      <c r="D498" s="35" t="n">
        <v>29.6</v>
      </c>
      <c r="E498" s="35"/>
      <c r="F498" s="35"/>
      <c r="G498" s="281"/>
    </row>
    <row collapsed="false" customFormat="false" customHeight="true" hidden="true" ht="30" outlineLevel="0" r="499">
      <c r="A499" s="38" t="n">
        <v>2</v>
      </c>
      <c r="B499" s="502" t="s">
        <v>115</v>
      </c>
      <c r="C499" s="502"/>
      <c r="D499" s="502"/>
      <c r="E499" s="502"/>
      <c r="F499" s="502"/>
      <c r="G499" s="502"/>
    </row>
    <row collapsed="false" customFormat="false" customHeight="false" hidden="true" ht="90" outlineLevel="0" r="500">
      <c r="A500" s="391" t="s">
        <v>274</v>
      </c>
      <c r="B500" s="35" t="s">
        <v>407</v>
      </c>
      <c r="C500" s="35" t="s">
        <v>204</v>
      </c>
      <c r="D500" s="35" t="n">
        <v>12.4</v>
      </c>
      <c r="E500" s="35"/>
      <c r="F500" s="35"/>
      <c r="G500" s="281"/>
    </row>
    <row collapsed="false" customFormat="false" customHeight="false" hidden="true" ht="45" outlineLevel="0" r="501">
      <c r="A501" s="391" t="s">
        <v>46</v>
      </c>
      <c r="B501" s="35" t="s">
        <v>408</v>
      </c>
      <c r="C501" s="35" t="s">
        <v>223</v>
      </c>
      <c r="D501" s="35" t="n">
        <v>850</v>
      </c>
      <c r="E501" s="35"/>
      <c r="F501" s="35"/>
      <c r="G501" s="281"/>
    </row>
    <row collapsed="false" customFormat="false" customHeight="false" hidden="true" ht="60" outlineLevel="0" r="502">
      <c r="A502" s="391" t="s">
        <v>409</v>
      </c>
      <c r="B502" s="35" t="s">
        <v>410</v>
      </c>
      <c r="C502" s="35" t="s">
        <v>223</v>
      </c>
      <c r="D502" s="35" t="n">
        <v>95</v>
      </c>
      <c r="E502" s="35"/>
      <c r="F502" s="35"/>
      <c r="G502" s="281"/>
    </row>
    <row collapsed="false" customFormat="false" customHeight="true" hidden="true" ht="45" outlineLevel="0" r="503">
      <c r="A503" s="38" t="n">
        <v>3</v>
      </c>
      <c r="B503" s="502" t="s">
        <v>50</v>
      </c>
      <c r="C503" s="502"/>
      <c r="D503" s="502"/>
      <c r="E503" s="502"/>
      <c r="F503" s="502"/>
      <c r="G503" s="502"/>
    </row>
    <row collapsed="false" customFormat="false" customHeight="true" hidden="true" ht="31.5" outlineLevel="0" r="504">
      <c r="A504" s="591" t="s">
        <v>52</v>
      </c>
      <c r="B504" s="603" t="s">
        <v>411</v>
      </c>
      <c r="C504" s="41" t="s">
        <v>204</v>
      </c>
      <c r="D504" s="41" t="n">
        <v>7.7</v>
      </c>
      <c r="E504" s="41"/>
      <c r="F504" s="41"/>
      <c r="G504" s="41"/>
    </row>
    <row collapsed="false" customFormat="false" customHeight="false" hidden="true" ht="47.25" outlineLevel="0" r="505">
      <c r="A505" s="591"/>
      <c r="B505" s="51" t="s">
        <v>412</v>
      </c>
      <c r="C505" s="41"/>
      <c r="D505" s="41"/>
      <c r="E505" s="41"/>
      <c r="F505" s="41"/>
      <c r="G505" s="41"/>
    </row>
    <row collapsed="false" customFormat="false" customHeight="true" hidden="true" ht="31.5" outlineLevel="0" r="506">
      <c r="A506" s="591" t="s">
        <v>413</v>
      </c>
      <c r="B506" s="603" t="s">
        <v>414</v>
      </c>
      <c r="C506" s="41" t="s">
        <v>223</v>
      </c>
      <c r="D506" s="41" t="n">
        <v>3890</v>
      </c>
      <c r="E506" s="41"/>
      <c r="F506" s="41"/>
      <c r="G506" s="41"/>
    </row>
    <row collapsed="false" customFormat="false" customHeight="false" hidden="true" ht="31.5" outlineLevel="0" r="507">
      <c r="A507" s="591"/>
      <c r="B507" s="51" t="s">
        <v>352</v>
      </c>
      <c r="C507" s="41"/>
      <c r="D507" s="41"/>
      <c r="E507" s="41"/>
      <c r="F507" s="41"/>
      <c r="G507" s="41"/>
    </row>
    <row collapsed="false" customFormat="false" customHeight="false" hidden="true" ht="15.75" outlineLevel="0" r="508">
      <c r="A508" s="395"/>
    </row>
    <row collapsed="false" customFormat="false" customHeight="false" hidden="true" ht="60" outlineLevel="0" r="509">
      <c r="A509" s="600" t="s">
        <v>81</v>
      </c>
    </row>
    <row collapsed="false" customFormat="false" customHeight="false" hidden="true" ht="15.75" outlineLevel="0" r="510">
      <c r="A510" s="58" t="s">
        <v>415</v>
      </c>
      <c r="B510" s="58"/>
      <c r="C510" s="58"/>
      <c r="D510" s="58"/>
      <c r="E510" s="58"/>
      <c r="F510" s="58"/>
      <c r="G510" s="58"/>
    </row>
    <row collapsed="false" customFormat="false" customHeight="false" hidden="true" ht="15.75" outlineLevel="0" r="512">
      <c r="A512" s="385" t="s">
        <v>416</v>
      </c>
    </row>
    <row collapsed="false" customFormat="false" customHeight="false" hidden="true" ht="15.75" outlineLevel="0" r="513">
      <c r="A513" s="396" t="s">
        <v>361</v>
      </c>
      <c r="B513" s="396"/>
      <c r="C513" s="396"/>
      <c r="D513" s="396"/>
      <c r="E513" s="396"/>
      <c r="F513" s="396"/>
      <c r="G513" s="396"/>
    </row>
    <row collapsed="false" customFormat="false" customHeight="false" hidden="true" ht="15.75" outlineLevel="0" r="514">
      <c r="A514" s="396" t="s">
        <v>417</v>
      </c>
      <c r="B514" s="396"/>
      <c r="C514" s="396"/>
      <c r="D514" s="396"/>
      <c r="E514" s="396"/>
      <c r="F514" s="396"/>
      <c r="G514" s="396"/>
    </row>
    <row collapsed="false" customFormat="false" customHeight="false" hidden="true" ht="15.75" outlineLevel="0" r="515">
      <c r="A515" s="396" t="s">
        <v>418</v>
      </c>
      <c r="B515" s="396"/>
      <c r="C515" s="396"/>
      <c r="D515" s="396"/>
      <c r="E515" s="396"/>
      <c r="F515" s="396"/>
      <c r="G515" s="396"/>
    </row>
    <row collapsed="false" customFormat="false" customHeight="false" hidden="true" ht="15.75" outlineLevel="0" r="516">
      <c r="A516" s="497"/>
    </row>
    <row collapsed="false" customFormat="false" customHeight="false" hidden="true" ht="15.75" outlineLevel="0" r="517">
      <c r="A517" s="497"/>
    </row>
    <row collapsed="false" customFormat="false" customHeight="true" hidden="true" ht="16.5" outlineLevel="0" r="518">
      <c r="A518" s="33" t="s">
        <v>419</v>
      </c>
      <c r="B518" s="33"/>
      <c r="C518" s="33"/>
      <c r="D518" s="33" t="s">
        <v>420</v>
      </c>
      <c r="E518" s="33"/>
      <c r="F518" s="33"/>
      <c r="G518" s="200" t="s">
        <v>477</v>
      </c>
      <c r="H518" s="33" t="s">
        <v>478</v>
      </c>
      <c r="I518" s="33"/>
      <c r="J518" s="33"/>
      <c r="K518" s="33" t="s">
        <v>421</v>
      </c>
      <c r="L518" s="33"/>
    </row>
    <row collapsed="false" customFormat="false" customHeight="true" hidden="true" ht="15.6" outlineLevel="0" r="519">
      <c r="A519" s="206" t="n">
        <v>1</v>
      </c>
      <c r="B519" s="206"/>
      <c r="C519" s="206"/>
      <c r="D519" s="206" t="n">
        <v>2</v>
      </c>
      <c r="E519" s="206"/>
      <c r="F519" s="206"/>
      <c r="G519" s="205" t="n">
        <v>3</v>
      </c>
      <c r="H519" s="206" t="n">
        <v>4</v>
      </c>
      <c r="I519" s="206"/>
      <c r="J519" s="206"/>
      <c r="K519" s="206" t="n">
        <v>5</v>
      </c>
      <c r="L519" s="206"/>
    </row>
    <row collapsed="false" customFormat="false" customHeight="true" hidden="true" ht="60" outlineLevel="0" r="520">
      <c r="A520" s="41" t="s">
        <v>422</v>
      </c>
      <c r="B520" s="41"/>
      <c r="C520" s="41"/>
      <c r="D520" s="43"/>
      <c r="E520" s="43"/>
      <c r="F520" s="43"/>
      <c r="G520" s="47"/>
      <c r="H520" s="43"/>
      <c r="I520" s="43"/>
      <c r="J520" s="43"/>
      <c r="K520" s="43"/>
      <c r="L520" s="43"/>
    </row>
    <row collapsed="false" customFormat="false" customHeight="true" hidden="true" ht="90" outlineLevel="0" r="521">
      <c r="A521" s="41" t="s">
        <v>423</v>
      </c>
      <c r="B521" s="41"/>
      <c r="C521" s="41"/>
      <c r="D521" s="43"/>
      <c r="E521" s="43"/>
      <c r="F521" s="43"/>
      <c r="G521" s="47"/>
      <c r="H521" s="43"/>
      <c r="I521" s="43"/>
      <c r="J521" s="43"/>
      <c r="K521" s="43"/>
      <c r="L521" s="43"/>
    </row>
    <row collapsed="false" customFormat="false" customHeight="true" hidden="true" ht="105" outlineLevel="0" r="522">
      <c r="A522" s="233" t="s">
        <v>424</v>
      </c>
      <c r="B522" s="233"/>
      <c r="C522" s="233"/>
      <c r="D522" s="43"/>
      <c r="E522" s="43"/>
      <c r="F522" s="43"/>
      <c r="G522" s="47"/>
      <c r="H522" s="43"/>
      <c r="I522" s="43"/>
      <c r="J522" s="43"/>
      <c r="K522" s="43"/>
      <c r="L522" s="43"/>
    </row>
    <row collapsed="false" customFormat="false" customHeight="true" hidden="true" ht="45" outlineLevel="0" r="523">
      <c r="A523" s="41" t="s">
        <v>425</v>
      </c>
      <c r="B523" s="41"/>
      <c r="C523" s="41"/>
      <c r="D523" s="43"/>
      <c r="E523" s="43"/>
      <c r="F523" s="43"/>
      <c r="G523" s="47"/>
      <c r="H523" s="43"/>
      <c r="I523" s="43"/>
      <c r="J523" s="43"/>
      <c r="K523" s="43"/>
      <c r="L523" s="43"/>
    </row>
    <row collapsed="false" customFormat="false" customHeight="true" hidden="true" ht="60" outlineLevel="0" r="524">
      <c r="A524" s="41" t="s">
        <v>426</v>
      </c>
      <c r="B524" s="41"/>
      <c r="C524" s="41"/>
      <c r="D524" s="43"/>
      <c r="E524" s="43"/>
      <c r="F524" s="43"/>
      <c r="G524" s="47"/>
      <c r="H524" s="43"/>
      <c r="I524" s="43"/>
      <c r="J524" s="43"/>
      <c r="K524" s="43"/>
      <c r="L524" s="43"/>
    </row>
    <row collapsed="false" customFormat="false" customHeight="true" hidden="true" ht="75" outlineLevel="0" r="525">
      <c r="A525" s="41" t="s">
        <v>427</v>
      </c>
      <c r="B525" s="41"/>
      <c r="C525" s="41"/>
      <c r="D525" s="43"/>
      <c r="E525" s="43"/>
      <c r="F525" s="43"/>
      <c r="G525" s="47"/>
      <c r="H525" s="43"/>
      <c r="I525" s="43"/>
      <c r="J525" s="43"/>
      <c r="K525" s="43"/>
      <c r="L525" s="43"/>
    </row>
    <row collapsed="false" customFormat="false" customHeight="true" hidden="true" ht="105" outlineLevel="0" r="526">
      <c r="A526" s="41" t="s">
        <v>428</v>
      </c>
      <c r="B526" s="41"/>
      <c r="C526" s="41"/>
      <c r="D526" s="43"/>
      <c r="E526" s="43"/>
      <c r="F526" s="43"/>
      <c r="G526" s="47"/>
      <c r="H526" s="43"/>
      <c r="I526" s="43"/>
      <c r="J526" s="43"/>
      <c r="K526" s="43"/>
      <c r="L526" s="43"/>
    </row>
    <row collapsed="false" customFormat="false" customHeight="true" hidden="true" ht="105" outlineLevel="0" r="527">
      <c r="A527" s="41" t="s">
        <v>429</v>
      </c>
      <c r="B527" s="41"/>
      <c r="C527" s="41"/>
      <c r="D527" s="43"/>
      <c r="E527" s="43"/>
      <c r="F527" s="43"/>
      <c r="G527" s="47"/>
      <c r="H527" s="43"/>
      <c r="I527" s="43"/>
      <c r="J527" s="43"/>
      <c r="K527" s="43"/>
      <c r="L527" s="43"/>
    </row>
    <row collapsed="false" customFormat="false" customHeight="true" hidden="true" ht="60" outlineLevel="0" r="528">
      <c r="A528" s="41" t="s">
        <v>430</v>
      </c>
      <c r="B528" s="41"/>
      <c r="C528" s="41"/>
      <c r="D528" s="43"/>
      <c r="E528" s="43"/>
      <c r="F528" s="43"/>
      <c r="G528" s="47"/>
      <c r="H528" s="43"/>
      <c r="I528" s="43"/>
      <c r="J528" s="43"/>
      <c r="K528" s="43"/>
      <c r="L528" s="43"/>
    </row>
    <row collapsed="false" customFormat="false" customHeight="true" hidden="true" ht="75" outlineLevel="0" r="529">
      <c r="A529" s="41" t="s">
        <v>431</v>
      </c>
      <c r="B529" s="41"/>
      <c r="C529" s="41"/>
      <c r="D529" s="43"/>
      <c r="E529" s="43"/>
      <c r="F529" s="43"/>
      <c r="G529" s="47"/>
      <c r="H529" s="43"/>
      <c r="I529" s="43"/>
      <c r="J529" s="43"/>
      <c r="K529" s="43"/>
      <c r="L529" s="43"/>
    </row>
    <row collapsed="false" customFormat="false" customHeight="true" hidden="true" ht="120" outlineLevel="0" r="530">
      <c r="A530" s="41" t="s">
        <v>432</v>
      </c>
      <c r="B530" s="41"/>
      <c r="C530" s="41"/>
      <c r="D530" s="43"/>
      <c r="E530" s="43"/>
      <c r="F530" s="43"/>
      <c r="G530" s="47"/>
      <c r="H530" s="43"/>
      <c r="I530" s="43"/>
      <c r="J530" s="43"/>
      <c r="K530" s="43"/>
      <c r="L530" s="43"/>
    </row>
    <row collapsed="false" customFormat="false" customHeight="true" hidden="true" ht="30" outlineLevel="0" r="531">
      <c r="A531" s="41" t="s">
        <v>433</v>
      </c>
      <c r="B531" s="41"/>
      <c r="C531" s="41"/>
      <c r="D531" s="43"/>
      <c r="E531" s="43"/>
      <c r="F531" s="43"/>
      <c r="G531" s="47"/>
      <c r="H531" s="43"/>
      <c r="I531" s="43"/>
      <c r="J531" s="43"/>
      <c r="K531" s="43"/>
      <c r="L531" s="43"/>
    </row>
    <row collapsed="false" customFormat="false" customHeight="true" hidden="true" ht="135" outlineLevel="0" r="532">
      <c r="A532" s="41" t="s">
        <v>434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45" outlineLevel="0" r="533">
      <c r="A533" s="41" t="s">
        <v>435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75" outlineLevel="0" r="534">
      <c r="A534" s="41" t="s">
        <v>436</v>
      </c>
      <c r="B534" s="41"/>
      <c r="C534" s="41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75" outlineLevel="0" r="535">
      <c r="A535" s="233" t="s">
        <v>437</v>
      </c>
      <c r="B535" s="233"/>
      <c r="C535" s="233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45" outlineLevel="0" r="536">
      <c r="A536" s="233" t="s">
        <v>438</v>
      </c>
      <c r="B536" s="233"/>
      <c r="C536" s="233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false" hidden="true" ht="15.75" outlineLevel="0" r="537">
      <c r="A537" s="150"/>
      <c r="B537" s="190"/>
      <c r="C537" s="236"/>
      <c r="D537" s="236"/>
      <c r="E537" s="190"/>
      <c r="F537" s="236"/>
      <c r="G537" s="236"/>
      <c r="H537" s="236"/>
      <c r="I537" s="190"/>
      <c r="J537" s="236"/>
      <c r="K537" s="236"/>
      <c r="L537" s="190"/>
    </row>
    <row collapsed="false" customFormat="false" customHeight="false" hidden="true" ht="15.75" outlineLevel="0" r="538">
      <c r="A538" s="150"/>
      <c r="B538" s="190"/>
      <c r="C538" s="190"/>
      <c r="D538" s="236"/>
      <c r="E538" s="190"/>
      <c r="F538" s="190"/>
      <c r="G538" s="236"/>
      <c r="H538" s="236"/>
      <c r="I538" s="190"/>
      <c r="J538" s="190"/>
      <c r="K538" s="236"/>
      <c r="L538" s="190"/>
    </row>
    <row collapsed="false" customFormat="false" customHeight="false" hidden="true" ht="94.5" outlineLevel="0" r="539">
      <c r="A539" s="150" t="s">
        <v>149</v>
      </c>
      <c r="B539" s="190"/>
      <c r="C539" s="236"/>
      <c r="D539" s="236"/>
      <c r="E539" s="190"/>
      <c r="F539" s="236"/>
      <c r="G539" s="236"/>
      <c r="H539" s="236"/>
      <c r="I539" s="190"/>
      <c r="J539" s="236"/>
      <c r="K539" s="236"/>
      <c r="L539" s="190"/>
    </row>
    <row collapsed="false" customFormat="false" customHeight="true" hidden="true" ht="31.5" outlineLevel="0" r="540">
      <c r="A540" s="150"/>
      <c r="B540" s="150"/>
      <c r="C540" s="196" t="s">
        <v>439</v>
      </c>
      <c r="D540" s="196"/>
      <c r="E540" s="150"/>
      <c r="F540" s="196" t="s">
        <v>151</v>
      </c>
      <c r="G540" s="196"/>
      <c r="H540" s="196"/>
      <c r="I540" s="150"/>
      <c r="J540" s="196" t="s">
        <v>152</v>
      </c>
      <c r="K540" s="196"/>
      <c r="L540" s="150"/>
    </row>
    <row collapsed="false" customFormat="false" customHeight="true" hidden="false" ht="144.2" outlineLevel="0" r="547">
      <c r="A547" s="1004" t="n">
        <v>3</v>
      </c>
    </row>
  </sheetData>
  <mergeCells count="1016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J414:K414"/>
    <mergeCell ref="J415:K415"/>
    <mergeCell ref="J416:K416"/>
    <mergeCell ref="A417:K417"/>
    <mergeCell ref="A418:K418"/>
    <mergeCell ref="A419:K419"/>
    <mergeCell ref="B421:B422"/>
    <mergeCell ref="C421:C422"/>
    <mergeCell ref="D421:D422"/>
    <mergeCell ref="E421:E422"/>
    <mergeCell ref="F421:F422"/>
    <mergeCell ref="G421:G422"/>
    <mergeCell ref="H421:I422"/>
    <mergeCell ref="J421:J422"/>
    <mergeCell ref="K421:K422"/>
    <mergeCell ref="H423:I423"/>
    <mergeCell ref="H424:I424"/>
    <mergeCell ref="A425:A426"/>
    <mergeCell ref="B425:B426"/>
    <mergeCell ref="C425:C426"/>
    <mergeCell ref="D425:D426"/>
    <mergeCell ref="E425:E426"/>
    <mergeCell ref="F425:F426"/>
    <mergeCell ref="G425:G426"/>
    <mergeCell ref="H425:I426"/>
    <mergeCell ref="J425:J426"/>
    <mergeCell ref="K425:K426"/>
    <mergeCell ref="H427:I427"/>
    <mergeCell ref="H428:I428"/>
    <mergeCell ref="H429:I429"/>
    <mergeCell ref="H430:I430"/>
    <mergeCell ref="H431:I431"/>
    <mergeCell ref="A432:A433"/>
    <mergeCell ref="B432:B433"/>
    <mergeCell ref="C432:C433"/>
    <mergeCell ref="D432:D433"/>
    <mergeCell ref="E432:E433"/>
    <mergeCell ref="F432:F433"/>
    <mergeCell ref="G432:G433"/>
    <mergeCell ref="H432:I433"/>
    <mergeCell ref="J432:J433"/>
    <mergeCell ref="K432:K433"/>
    <mergeCell ref="H434:I434"/>
    <mergeCell ref="H435:I435"/>
    <mergeCell ref="A436:A437"/>
    <mergeCell ref="B436:B437"/>
    <mergeCell ref="C436:C437"/>
    <mergeCell ref="D436:D437"/>
    <mergeCell ref="E436:E437"/>
    <mergeCell ref="F436:F437"/>
    <mergeCell ref="G436:G437"/>
    <mergeCell ref="H436:I437"/>
    <mergeCell ref="J436:J437"/>
    <mergeCell ref="K436:K437"/>
    <mergeCell ref="H438:I438"/>
    <mergeCell ref="H439:I439"/>
    <mergeCell ref="H440:I440"/>
    <mergeCell ref="A443:K443"/>
    <mergeCell ref="A444:K444"/>
    <mergeCell ref="A445:K445"/>
    <mergeCell ref="A446:K446"/>
    <mergeCell ref="A447:K447"/>
    <mergeCell ref="A448:K448"/>
    <mergeCell ref="A449:K449"/>
    <mergeCell ref="A454:F454"/>
    <mergeCell ref="A455:H455"/>
    <mergeCell ref="A460:A461"/>
    <mergeCell ref="B460:B461"/>
    <mergeCell ref="C460:C461"/>
    <mergeCell ref="D460:D461"/>
    <mergeCell ref="E460:E461"/>
    <mergeCell ref="F460:I460"/>
    <mergeCell ref="J460:M460"/>
    <mergeCell ref="N460:Q460"/>
    <mergeCell ref="B463:Q463"/>
    <mergeCell ref="B466:Q466"/>
    <mergeCell ref="B469:Q469"/>
    <mergeCell ref="A473:Q473"/>
    <mergeCell ref="A478:F478"/>
    <mergeCell ref="A479:F479"/>
    <mergeCell ref="A482:A484"/>
    <mergeCell ref="B482:B484"/>
    <mergeCell ref="D482:F482"/>
    <mergeCell ref="D483:D484"/>
    <mergeCell ref="E483:F483"/>
    <mergeCell ref="B486:G486"/>
    <mergeCell ref="B499:G499"/>
    <mergeCell ref="B503:G503"/>
    <mergeCell ref="A504:A505"/>
    <mergeCell ref="C504:C505"/>
    <mergeCell ref="D504:D505"/>
    <mergeCell ref="E504:E505"/>
    <mergeCell ref="F504:F505"/>
    <mergeCell ref="G504:G505"/>
    <mergeCell ref="A506:A507"/>
    <mergeCell ref="C506:C507"/>
    <mergeCell ref="D506:D507"/>
    <mergeCell ref="E506:E507"/>
    <mergeCell ref="F506:F507"/>
    <mergeCell ref="G506:G507"/>
    <mergeCell ref="A510:G510"/>
    <mergeCell ref="A513:G513"/>
    <mergeCell ref="A514:G514"/>
    <mergeCell ref="A515:G515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B537:B539"/>
    <mergeCell ref="C537:D539"/>
    <mergeCell ref="E537:E539"/>
    <mergeCell ref="F537:H539"/>
    <mergeCell ref="I537:I539"/>
    <mergeCell ref="J537:K539"/>
    <mergeCell ref="L537:L539"/>
    <mergeCell ref="C540:D540"/>
    <mergeCell ref="F540:H540"/>
    <mergeCell ref="J540:K540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2" manualBreakCount="12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50" man="true" max="16383" min="0"/>
    <brk id="474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52"/>
  <sheetViews>
    <sheetView colorId="64" defaultGridColor="true" rightToLeft="false" showFormulas="false" showGridLines="true" showOutlineSymbols="true" showRowColHeaders="true" showZeros="true" tabSelected="false" topLeftCell="B465" view="normal" windowProtection="true" workbookViewId="0" zoomScale="130" zoomScaleNormal="130" zoomScalePageLayoutView="100">
      <pane activePane="bottomLeft" state="frozen" topLeftCell="A470" xSplit="0" ySplit="5"/>
      <selection activeCell="B465" activeCellId="0" pane="topLeft" sqref="B465"/>
      <selection activeCell="A465" activeCellId="0" pane="bottomLeft" sqref="A465"/>
    </sheetView>
  </sheetViews>
  <sheetFormatPr defaultRowHeight="15"/>
  <cols>
    <col collapsed="false" hidden="false" max="1" min="1" style="0" width="8.70918367346939"/>
    <col collapsed="false" hidden="false" max="2" min="2" style="0" width="23.4234693877551"/>
    <col collapsed="false" hidden="false" max="3" min="3" style="0" width="14.1479591836735"/>
    <col collapsed="false" hidden="false" max="4" min="4" style="0" width="13.1377551020408"/>
    <col collapsed="false" hidden="false" max="5" min="5" style="0" width="11.9948979591837"/>
    <col collapsed="false" hidden="false" max="7" min="6" style="0" width="12.5714285714286"/>
    <col collapsed="false" hidden="false" max="8" min="8" style="0" width="9.4234693877551"/>
    <col collapsed="false" hidden="false" max="9" min="9" style="0" width="10.9948979591837"/>
    <col collapsed="false" hidden="false" max="11" min="10" style="0" width="12.5714285714286"/>
    <col collapsed="false" hidden="false" max="12" min="12" style="0" width="9.4234693877551"/>
    <col collapsed="false" hidden="false" max="13" min="13" style="0" width="11.5714285714286"/>
    <col collapsed="false" hidden="false" max="15" min="14" style="0" width="12.5714285714286"/>
    <col collapsed="false" hidden="false" max="16" min="16" style="0" width="9.4234693877551"/>
    <col collapsed="false" hidden="false" max="17" min="17" style="0" width="11.1428571428571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6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3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33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7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80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9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38.2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105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false" hidden="true" ht="60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60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69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4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true" hidden="true" ht="193.15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true" hidden="true" ht="15.6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60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105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165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60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105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135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135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75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105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135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45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75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150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75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05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6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9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47.2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2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2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6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3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4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4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105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5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6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7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8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5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6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7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8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45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105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  <c r="D392" s="396"/>
      <c r="E392" s="396"/>
      <c r="F392" s="396"/>
      <c r="G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235</v>
      </c>
      <c r="C394" s="32" t="s">
        <v>87</v>
      </c>
      <c r="D394" s="32" t="s">
        <v>236</v>
      </c>
      <c r="E394" s="32" t="s">
        <v>89</v>
      </c>
      <c r="F394" s="32" t="s">
        <v>237</v>
      </c>
      <c r="G394" s="32"/>
      <c r="H394" s="32"/>
      <c r="I394" s="32"/>
      <c r="J394" s="32"/>
    </row>
    <row collapsed="false" customFormat="false" customHeight="false" hidden="true" ht="45" outlineLevel="0" r="395">
      <c r="A395" s="32"/>
      <c r="B395" s="32"/>
      <c r="C395" s="32"/>
      <c r="D395" s="32"/>
      <c r="E395" s="32"/>
      <c r="F395" s="38" t="s">
        <v>93</v>
      </c>
      <c r="G395" s="38" t="s">
        <v>94</v>
      </c>
      <c r="H395" s="38" t="s">
        <v>95</v>
      </c>
      <c r="I395" s="38" t="s">
        <v>239</v>
      </c>
      <c r="J395" s="229" t="s">
        <v>240</v>
      </c>
    </row>
    <row collapsed="false" customFormat="false" customHeight="false" hidden="true" ht="15" outlineLevel="0" r="396">
      <c r="A396" s="204" t="n">
        <v>1</v>
      </c>
      <c r="B396" s="204" t="n">
        <v>2</v>
      </c>
      <c r="C396" s="204" t="n">
        <v>3</v>
      </c>
      <c r="D396" s="204" t="n">
        <v>4</v>
      </c>
      <c r="E396" s="204" t="n">
        <v>5</v>
      </c>
      <c r="F396" s="204" t="n">
        <v>6</v>
      </c>
      <c r="G396" s="204" t="n">
        <v>7</v>
      </c>
      <c r="H396" s="204" t="n">
        <v>8</v>
      </c>
      <c r="I396" s="204" t="n">
        <v>9</v>
      </c>
      <c r="J396" s="229" t="n">
        <v>10</v>
      </c>
    </row>
    <row collapsed="false" customFormat="false" customHeight="true" hidden="true" ht="15" outlineLevel="0" r="397">
      <c r="A397" s="41" t="n">
        <v>3</v>
      </c>
      <c r="B397" s="533" t="s">
        <v>76</v>
      </c>
      <c r="C397" s="233" t="s">
        <v>282</v>
      </c>
      <c r="D397" s="233" t="s">
        <v>283</v>
      </c>
      <c r="E397" s="234" t="s">
        <v>243</v>
      </c>
      <c r="F397" s="240" t="n">
        <f aca="false">G397+H397+I397+J397</f>
        <v>832.375</v>
      </c>
      <c r="G397" s="240" t="n">
        <f aca="false">G404</f>
        <v>0</v>
      </c>
      <c r="H397" s="371"/>
      <c r="I397" s="240" t="n">
        <f aca="false">I404</f>
        <v>832.375</v>
      </c>
      <c r="J397" s="240" t="n">
        <f aca="false">J404</f>
        <v>0</v>
      </c>
    </row>
    <row collapsed="false" customFormat="false" customHeight="false" hidden="true" ht="75" outlineLevel="0" r="398">
      <c r="A398" s="41"/>
      <c r="B398" s="533" t="s">
        <v>78</v>
      </c>
      <c r="C398" s="233"/>
      <c r="D398" s="233"/>
      <c r="E398" s="222" t="s">
        <v>244</v>
      </c>
      <c r="F398" s="240"/>
      <c r="G398" s="240"/>
      <c r="H398" s="371"/>
      <c r="I398" s="240"/>
      <c r="J398" s="240"/>
    </row>
    <row collapsed="false" customFormat="false" customHeight="false" hidden="true" ht="15" outlineLevel="0" r="399">
      <c r="A399" s="41"/>
      <c r="B399" s="465"/>
      <c r="C399" s="233"/>
      <c r="D399" s="233"/>
      <c r="E399" s="234" t="s">
        <v>245</v>
      </c>
      <c r="F399" s="240" t="n">
        <f aca="false">G399+H399+I399+J399</f>
        <v>1057.2</v>
      </c>
      <c r="G399" s="240" t="n">
        <f aca="false">G407</f>
        <v>0</v>
      </c>
      <c r="H399" s="371"/>
      <c r="I399" s="240" t="n">
        <f aca="false">I407</f>
        <v>1057.2</v>
      </c>
      <c r="J399" s="240" t="n">
        <f aca="false">J407</f>
        <v>0</v>
      </c>
    </row>
    <row collapsed="false" customFormat="false" customHeight="false" hidden="true" ht="15" outlineLevel="0" r="400">
      <c r="A400" s="41"/>
      <c r="B400" s="465"/>
      <c r="C400" s="233"/>
      <c r="D400" s="233"/>
      <c r="E400" s="222" t="s">
        <v>244</v>
      </c>
      <c r="F400" s="240"/>
      <c r="G400" s="240"/>
      <c r="H400" s="371"/>
      <c r="I400" s="240"/>
      <c r="J400" s="240"/>
    </row>
    <row collapsed="false" customFormat="false" customHeight="false" hidden="true" ht="15" outlineLevel="0" r="401">
      <c r="A401" s="41"/>
      <c r="B401" s="465"/>
      <c r="C401" s="233"/>
      <c r="D401" s="233"/>
      <c r="E401" s="234" t="s">
        <v>246</v>
      </c>
      <c r="F401" s="240" t="n">
        <f aca="false">G401+H401+I401+J401</f>
        <v>1013.1</v>
      </c>
      <c r="G401" s="240" t="n">
        <f aca="false">G409</f>
        <v>0</v>
      </c>
      <c r="H401" s="371"/>
      <c r="I401" s="240" t="n">
        <f aca="false">I409</f>
        <v>1013.1</v>
      </c>
      <c r="J401" s="240" t="n">
        <f aca="false">J409</f>
        <v>0</v>
      </c>
    </row>
    <row collapsed="false" customFormat="false" customHeight="false" hidden="true" ht="15" outlineLevel="0" r="402">
      <c r="A402" s="41"/>
      <c r="B402" s="219"/>
      <c r="C402" s="233"/>
      <c r="D402" s="233"/>
      <c r="E402" s="222" t="s">
        <v>244</v>
      </c>
      <c r="F402" s="240"/>
      <c r="G402" s="240"/>
      <c r="H402" s="371"/>
      <c r="I402" s="240"/>
      <c r="J402" s="240"/>
    </row>
    <row collapsed="false" customFormat="false" customHeight="false" hidden="true" ht="15" outlineLevel="0" r="403">
      <c r="A403" s="35"/>
      <c r="B403" s="35" t="s">
        <v>100</v>
      </c>
      <c r="C403" s="35"/>
      <c r="D403" s="222"/>
      <c r="E403" s="35"/>
      <c r="F403" s="594" t="n">
        <f aca="false">F401+F399+F397</f>
        <v>2902.675</v>
      </c>
      <c r="G403" s="594" t="n">
        <f aca="false">G401+G399+G397</f>
        <v>0</v>
      </c>
      <c r="H403" s="594" t="n">
        <f aca="false">H401+H399+H397</f>
        <v>0</v>
      </c>
      <c r="I403" s="594" t="n">
        <f aca="false">I401+I399+I397</f>
        <v>2902.675</v>
      </c>
      <c r="J403" s="594" t="n">
        <f aca="false">J401+J399+J397</f>
        <v>0</v>
      </c>
    </row>
    <row collapsed="false" customFormat="false" customHeight="true" hidden="true" ht="15" outlineLevel="0" r="404">
      <c r="A404" s="595" t="n">
        <v>41642</v>
      </c>
      <c r="B404" s="533" t="s">
        <v>284</v>
      </c>
      <c r="C404" s="233" t="s">
        <v>282</v>
      </c>
      <c r="D404" s="233" t="s">
        <v>285</v>
      </c>
      <c r="E404" s="234"/>
      <c r="F404" s="287" t="n">
        <f aca="false">G404+H404+I404+J404</f>
        <v>832.375</v>
      </c>
      <c r="G404" s="596" t="n">
        <v>0</v>
      </c>
      <c r="H404" s="596" t="n">
        <v>0</v>
      </c>
      <c r="I404" s="558" t="n">
        <v>832.375</v>
      </c>
      <c r="J404" s="596" t="n">
        <v>0</v>
      </c>
    </row>
    <row collapsed="false" customFormat="false" customHeight="false" hidden="true" ht="45" outlineLevel="0" r="405">
      <c r="A405" s="595"/>
      <c r="B405" s="533" t="s">
        <v>80</v>
      </c>
      <c r="C405" s="233"/>
      <c r="D405" s="233"/>
      <c r="E405" s="234" t="s">
        <v>243</v>
      </c>
      <c r="F405" s="287"/>
      <c r="G405" s="596"/>
      <c r="H405" s="596"/>
      <c r="I405" s="558"/>
      <c r="J405" s="596"/>
    </row>
    <row collapsed="false" customFormat="false" customHeight="false" hidden="true" ht="15" outlineLevel="0" r="406">
      <c r="A406" s="595"/>
      <c r="B406" s="465"/>
      <c r="C406" s="233"/>
      <c r="D406" s="233"/>
      <c r="E406" s="222" t="s">
        <v>244</v>
      </c>
      <c r="F406" s="287"/>
      <c r="G406" s="596"/>
      <c r="H406" s="596"/>
      <c r="I406" s="558"/>
      <c r="J406" s="596"/>
    </row>
    <row collapsed="false" customFormat="false" customHeight="false" hidden="true" ht="15" outlineLevel="0" r="407">
      <c r="A407" s="595"/>
      <c r="B407" s="465"/>
      <c r="C407" s="233"/>
      <c r="D407" s="233"/>
      <c r="E407" s="234" t="s">
        <v>245</v>
      </c>
      <c r="F407" s="287" t="n">
        <f aca="false">G407+H407+I407+J407</f>
        <v>1057.2</v>
      </c>
      <c r="G407" s="597" t="n">
        <v>0</v>
      </c>
      <c r="H407" s="375" t="n">
        <v>0</v>
      </c>
      <c r="I407" s="558" t="n">
        <v>1057.2</v>
      </c>
      <c r="J407" s="597" t="n">
        <v>0</v>
      </c>
    </row>
    <row collapsed="false" customFormat="false" customHeight="false" hidden="true" ht="15" outlineLevel="0" r="408">
      <c r="A408" s="595"/>
      <c r="B408" s="465"/>
      <c r="C408" s="233"/>
      <c r="D408" s="233"/>
      <c r="E408" s="222" t="s">
        <v>244</v>
      </c>
      <c r="F408" s="287"/>
      <c r="G408" s="597"/>
      <c r="H408" s="375"/>
      <c r="I408" s="558"/>
      <c r="J408" s="597"/>
    </row>
    <row collapsed="false" customFormat="false" customHeight="false" hidden="true" ht="15" outlineLevel="0" r="409">
      <c r="A409" s="595"/>
      <c r="B409" s="465"/>
      <c r="C409" s="233"/>
      <c r="D409" s="233"/>
      <c r="E409" s="234" t="s">
        <v>246</v>
      </c>
      <c r="F409" s="287" t="n">
        <f aca="false">G409+H409+I409+J409</f>
        <v>1013.1</v>
      </c>
      <c r="G409" s="596" t="n">
        <v>0</v>
      </c>
      <c r="H409" s="596" t="n">
        <v>0</v>
      </c>
      <c r="I409" s="558" t="n">
        <v>1013.1</v>
      </c>
      <c r="J409" s="596" t="n">
        <v>0</v>
      </c>
    </row>
    <row collapsed="false" customFormat="false" customHeight="false" hidden="true" ht="15" outlineLevel="0" r="410">
      <c r="A410" s="595"/>
      <c r="B410" s="219"/>
      <c r="C410" s="233"/>
      <c r="D410" s="233"/>
      <c r="E410" s="222" t="s">
        <v>244</v>
      </c>
      <c r="F410" s="287"/>
      <c r="G410" s="596"/>
      <c r="H410" s="596"/>
      <c r="I410" s="558"/>
      <c r="J410" s="596"/>
    </row>
    <row collapsed="false" customFormat="false" customHeight="false" hidden="true" ht="15" outlineLevel="0" r="411">
      <c r="A411" s="598"/>
      <c r="B411" s="35" t="s">
        <v>100</v>
      </c>
      <c r="C411" s="35"/>
      <c r="D411" s="222"/>
      <c r="E411" s="35"/>
      <c r="F411" s="529" t="n">
        <f aca="false">F409+F407+F404</f>
        <v>2902.675</v>
      </c>
      <c r="G411" s="529" t="n">
        <f aca="false">G409+G407+G404</f>
        <v>0</v>
      </c>
      <c r="H411" s="529" t="n">
        <f aca="false">H409+H407+H404</f>
        <v>0</v>
      </c>
      <c r="I411" s="529" t="n">
        <f aca="false">I409+I407+I404</f>
        <v>2902.675</v>
      </c>
      <c r="J411" s="529" t="n">
        <f aca="false">J409+J407+J404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true" ht="15.75" outlineLevel="0" r="413">
      <c r="A413" s="385" t="s">
        <v>286</v>
      </c>
    </row>
    <row collapsed="false" customFormat="false" customHeight="false" hidden="true" ht="15.75" outlineLevel="0" r="414">
      <c r="A414" s="396" t="s">
        <v>186</v>
      </c>
      <c r="B414" s="396"/>
      <c r="C414" s="396"/>
      <c r="D414" s="396"/>
      <c r="E414" s="396"/>
      <c r="F414" s="396"/>
      <c r="G414" s="396"/>
      <c r="H414" s="396"/>
      <c r="I414" s="396"/>
      <c r="J414" s="396"/>
      <c r="K414" s="396"/>
    </row>
    <row collapsed="false" customFormat="false" customHeight="false" hidden="true" ht="15.75" outlineLevel="0" r="415">
      <c r="A415" s="396" t="s">
        <v>287</v>
      </c>
      <c r="B415" s="396"/>
      <c r="C415" s="396"/>
      <c r="D415" s="396"/>
      <c r="E415" s="396"/>
      <c r="F415" s="396"/>
      <c r="G415" s="396"/>
    </row>
    <row collapsed="false" customFormat="false" customHeight="false" hidden="true" ht="15.75" outlineLevel="0" r="416">
      <c r="A416" s="396" t="s">
        <v>288</v>
      </c>
      <c r="B416" s="396"/>
      <c r="C416" s="396"/>
      <c r="D416" s="396"/>
      <c r="E416" s="396"/>
      <c r="F416" s="396"/>
      <c r="G416" s="396"/>
      <c r="H416" s="396"/>
      <c r="I416" s="396"/>
      <c r="J416" s="396"/>
      <c r="K416" s="396"/>
    </row>
    <row collapsed="false" customFormat="false" customHeight="false" hidden="true" ht="15.75" outlineLevel="0" r="417">
      <c r="A417" s="387"/>
    </row>
    <row collapsed="false" customFormat="false" customHeight="true" hidden="true" ht="131.25" outlineLevel="0" r="418">
      <c r="A418" s="155" t="s">
        <v>189</v>
      </c>
      <c r="B418" s="31" t="s">
        <v>289</v>
      </c>
      <c r="C418" s="31" t="s">
        <v>290</v>
      </c>
      <c r="D418" s="31" t="s">
        <v>291</v>
      </c>
      <c r="E418" s="31" t="s">
        <v>292</v>
      </c>
      <c r="F418" s="31" t="s">
        <v>293</v>
      </c>
      <c r="G418" s="31" t="s">
        <v>470</v>
      </c>
      <c r="H418" s="31" t="s">
        <v>471</v>
      </c>
      <c r="I418" s="31"/>
      <c r="J418" s="31" t="s">
        <v>294</v>
      </c>
      <c r="K418" s="31" t="s">
        <v>295</v>
      </c>
    </row>
    <row collapsed="false" customFormat="false" customHeight="false" hidden="true" ht="15" outlineLevel="0" r="419">
      <c r="A419" s="36" t="s">
        <v>12</v>
      </c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collapsed="false" customFormat="false" customHeight="false" hidden="true" ht="15" outlineLevel="0" r="420">
      <c r="A420" s="231" t="n">
        <v>1</v>
      </c>
      <c r="B420" s="231" t="n">
        <v>2</v>
      </c>
      <c r="C420" s="231" t="n">
        <v>3</v>
      </c>
      <c r="D420" s="231" t="n">
        <v>4</v>
      </c>
      <c r="E420" s="231" t="n">
        <v>5</v>
      </c>
      <c r="F420" s="231" t="n">
        <v>6</v>
      </c>
      <c r="G420" s="231" t="n">
        <v>7</v>
      </c>
      <c r="H420" s="599" t="n">
        <v>8</v>
      </c>
      <c r="I420" s="599"/>
      <c r="J420" s="231" t="n">
        <v>9</v>
      </c>
      <c r="K420" s="378" t="n">
        <v>10</v>
      </c>
    </row>
    <row collapsed="false" customFormat="false" customHeight="true" hidden="true" ht="120.75" outlineLevel="0" r="421">
      <c r="A421" s="38" t="n">
        <v>1</v>
      </c>
      <c r="B421" s="222" t="s">
        <v>296</v>
      </c>
      <c r="C421" s="35" t="s">
        <v>202</v>
      </c>
      <c r="D421" s="35" t="s">
        <v>297</v>
      </c>
      <c r="E421" s="35" t="s">
        <v>298</v>
      </c>
      <c r="F421" s="38" t="s">
        <v>183</v>
      </c>
      <c r="G421" s="222" t="n">
        <v>73.5</v>
      </c>
      <c r="H421" s="41" t="s">
        <v>472</v>
      </c>
      <c r="I421" s="41"/>
      <c r="J421" s="35" t="s">
        <v>299</v>
      </c>
      <c r="K421" s="281" t="s">
        <v>300</v>
      </c>
    </row>
    <row collapsed="false" customFormat="false" customHeight="true" hidden="true" ht="15" outlineLevel="0" r="422">
      <c r="A422" s="32" t="n">
        <v>2</v>
      </c>
      <c r="B422" s="233" t="s">
        <v>301</v>
      </c>
      <c r="C422" s="41" t="s">
        <v>204</v>
      </c>
      <c r="D422" s="41" t="s">
        <v>302</v>
      </c>
      <c r="E422" s="41" t="s">
        <v>298</v>
      </c>
      <c r="F422" s="217" t="s">
        <v>303</v>
      </c>
      <c r="G422" s="233" t="n">
        <v>1.2</v>
      </c>
      <c r="H422" s="41" t="s">
        <v>472</v>
      </c>
      <c r="I422" s="41"/>
      <c r="J422" s="41" t="s">
        <v>299</v>
      </c>
      <c r="K422" s="41" t="s">
        <v>300</v>
      </c>
    </row>
    <row collapsed="false" customFormat="false" customHeight="false" hidden="true" ht="225" outlineLevel="0" r="423">
      <c r="A423" s="32"/>
      <c r="B423" s="233"/>
      <c r="C423" s="41"/>
      <c r="D423" s="41"/>
      <c r="E423" s="41"/>
      <c r="F423" s="38" t="s">
        <v>304</v>
      </c>
      <c r="G423" s="233"/>
      <c r="H423" s="41"/>
      <c r="I423" s="41"/>
      <c r="J423" s="41"/>
      <c r="K423" s="41"/>
    </row>
    <row collapsed="false" customFormat="false" customHeight="true" hidden="true" ht="135.75" outlineLevel="0" r="424">
      <c r="A424" s="38" t="n">
        <v>3</v>
      </c>
      <c r="B424" s="222" t="s">
        <v>305</v>
      </c>
      <c r="C424" s="35" t="s">
        <v>204</v>
      </c>
      <c r="D424" s="35" t="s">
        <v>306</v>
      </c>
      <c r="E424" s="35" t="s">
        <v>298</v>
      </c>
      <c r="F424" s="38" t="s">
        <v>307</v>
      </c>
      <c r="G424" s="222" t="n">
        <v>10</v>
      </c>
      <c r="H424" s="41" t="s">
        <v>472</v>
      </c>
      <c r="I424" s="41"/>
      <c r="J424" s="35" t="s">
        <v>120</v>
      </c>
      <c r="K424" s="281" t="s">
        <v>300</v>
      </c>
    </row>
    <row collapsed="false" customFormat="false" customHeight="true" hidden="true" ht="120.75" outlineLevel="0" r="425">
      <c r="A425" s="38" t="n">
        <v>4</v>
      </c>
      <c r="B425" s="222" t="s">
        <v>308</v>
      </c>
      <c r="C425" s="35" t="s">
        <v>202</v>
      </c>
      <c r="D425" s="35" t="s">
        <v>309</v>
      </c>
      <c r="E425" s="35" t="s">
        <v>298</v>
      </c>
      <c r="F425" s="35" t="s">
        <v>183</v>
      </c>
      <c r="G425" s="222" t="n">
        <v>91</v>
      </c>
      <c r="H425" s="41" t="s">
        <v>472</v>
      </c>
      <c r="I425" s="41"/>
      <c r="J425" s="35" t="s">
        <v>310</v>
      </c>
      <c r="K425" s="281" t="s">
        <v>300</v>
      </c>
    </row>
    <row collapsed="false" customFormat="false" customHeight="true" hidden="true" ht="150.75" outlineLevel="0" r="426">
      <c r="A426" s="38" t="n">
        <v>5</v>
      </c>
      <c r="B426" s="222" t="s">
        <v>311</v>
      </c>
      <c r="C426" s="35" t="s">
        <v>312</v>
      </c>
      <c r="D426" s="222" t="s">
        <v>313</v>
      </c>
      <c r="E426" s="35" t="s">
        <v>298</v>
      </c>
      <c r="F426" s="35" t="s">
        <v>183</v>
      </c>
      <c r="G426" s="222" t="n">
        <v>165</v>
      </c>
      <c r="H426" s="41" t="s">
        <v>473</v>
      </c>
      <c r="I426" s="41"/>
      <c r="J426" s="35" t="s">
        <v>69</v>
      </c>
      <c r="K426" s="281" t="s">
        <v>300</v>
      </c>
    </row>
    <row collapsed="false" customFormat="false" customHeight="true" hidden="true" ht="150.75" outlineLevel="0" r="427">
      <c r="A427" s="38" t="n">
        <v>6</v>
      </c>
      <c r="B427" s="222" t="s">
        <v>314</v>
      </c>
      <c r="C427" s="35" t="s">
        <v>208</v>
      </c>
      <c r="D427" s="35" t="s">
        <v>315</v>
      </c>
      <c r="E427" s="35" t="s">
        <v>298</v>
      </c>
      <c r="F427" s="35" t="s">
        <v>183</v>
      </c>
      <c r="G427" s="222" t="n">
        <v>13.4</v>
      </c>
      <c r="H427" s="41" t="s">
        <v>472</v>
      </c>
      <c r="I427" s="41"/>
      <c r="J427" s="35" t="s">
        <v>310</v>
      </c>
      <c r="K427" s="281" t="s">
        <v>300</v>
      </c>
    </row>
    <row collapsed="false" customFormat="false" customHeight="true" hidden="true" ht="15" outlineLevel="0" r="428">
      <c r="A428" s="32" t="n">
        <v>7</v>
      </c>
      <c r="B428" s="233" t="s">
        <v>316</v>
      </c>
      <c r="C428" s="41" t="s">
        <v>204</v>
      </c>
      <c r="D428" s="41" t="s">
        <v>317</v>
      </c>
      <c r="E428" s="41" t="s">
        <v>298</v>
      </c>
      <c r="F428" s="217" t="s">
        <v>318</v>
      </c>
      <c r="G428" s="233" t="n">
        <v>100</v>
      </c>
      <c r="H428" s="41" t="s">
        <v>472</v>
      </c>
      <c r="I428" s="41"/>
      <c r="J428" s="41" t="s">
        <v>120</v>
      </c>
      <c r="K428" s="41" t="s">
        <v>300</v>
      </c>
    </row>
    <row collapsed="false" customFormat="false" customHeight="false" hidden="true" ht="15" outlineLevel="0" r="429">
      <c r="A429" s="32"/>
      <c r="B429" s="233"/>
      <c r="C429" s="41"/>
      <c r="D429" s="41"/>
      <c r="E429" s="41"/>
      <c r="F429" s="217"/>
      <c r="G429" s="233"/>
      <c r="H429" s="41"/>
      <c r="I429" s="41"/>
      <c r="J429" s="41"/>
      <c r="K429" s="41"/>
    </row>
    <row collapsed="false" customFormat="false" customHeight="false" hidden="true" ht="195" outlineLevel="0" r="430">
      <c r="A430" s="32"/>
      <c r="B430" s="233"/>
      <c r="C430" s="41"/>
      <c r="D430" s="41"/>
      <c r="E430" s="41"/>
      <c r="F430" s="38" t="s">
        <v>319</v>
      </c>
      <c r="G430" s="233"/>
      <c r="H430" s="41"/>
      <c r="I430" s="41"/>
      <c r="J430" s="41"/>
      <c r="K430" s="41"/>
    </row>
    <row collapsed="false" customFormat="false" customHeight="true" hidden="true" ht="15" outlineLevel="0" r="431">
      <c r="A431" s="32" t="n">
        <v>8</v>
      </c>
      <c r="B431" s="41" t="s">
        <v>320</v>
      </c>
      <c r="C431" s="41" t="s">
        <v>204</v>
      </c>
      <c r="D431" s="41" t="s">
        <v>321</v>
      </c>
      <c r="E431" s="41" t="s">
        <v>298</v>
      </c>
      <c r="F431" s="217" t="s">
        <v>322</v>
      </c>
      <c r="G431" s="233" t="n">
        <v>100</v>
      </c>
      <c r="H431" s="41" t="s">
        <v>472</v>
      </c>
      <c r="I431" s="41"/>
      <c r="J431" s="41" t="s">
        <v>120</v>
      </c>
      <c r="K431" s="41" t="s">
        <v>300</v>
      </c>
    </row>
    <row collapsed="false" customFormat="false" customHeight="false" hidden="true" ht="15" outlineLevel="0" r="432">
      <c r="A432" s="32"/>
      <c r="B432" s="41"/>
      <c r="C432" s="41"/>
      <c r="D432" s="41"/>
      <c r="E432" s="41"/>
      <c r="F432" s="217"/>
      <c r="G432" s="233"/>
      <c r="H432" s="41"/>
      <c r="I432" s="41"/>
      <c r="J432" s="41"/>
      <c r="K432" s="41"/>
    </row>
    <row collapsed="false" customFormat="false" customHeight="false" hidden="true" ht="195" outlineLevel="0" r="433">
      <c r="A433" s="32"/>
      <c r="B433" s="41"/>
      <c r="C433" s="41"/>
      <c r="D433" s="41"/>
      <c r="E433" s="41"/>
      <c r="F433" s="38" t="s">
        <v>323</v>
      </c>
      <c r="G433" s="233"/>
      <c r="H433" s="41"/>
      <c r="I433" s="41"/>
      <c r="J433" s="41"/>
      <c r="K433" s="41"/>
    </row>
    <row collapsed="false" customFormat="false" customHeight="true" hidden="true" ht="105.75" outlineLevel="0" r="434">
      <c r="A434" s="38" t="n">
        <v>9</v>
      </c>
      <c r="B434" s="35" t="s">
        <v>324</v>
      </c>
      <c r="C434" s="35" t="s">
        <v>212</v>
      </c>
      <c r="D434" s="35" t="s">
        <v>325</v>
      </c>
      <c r="E434" s="35" t="s">
        <v>298</v>
      </c>
      <c r="F434" s="35" t="s">
        <v>183</v>
      </c>
      <c r="G434" s="222" t="n">
        <v>17</v>
      </c>
      <c r="H434" s="41" t="s">
        <v>472</v>
      </c>
      <c r="I434" s="41"/>
      <c r="J434" s="35" t="s">
        <v>326</v>
      </c>
      <c r="K434" s="281" t="s">
        <v>300</v>
      </c>
    </row>
    <row collapsed="false" customFormat="false" customHeight="true" hidden="true" ht="135.75" outlineLevel="0" r="435">
      <c r="A435" s="38" t="n">
        <v>10</v>
      </c>
      <c r="B435" s="222" t="s">
        <v>327</v>
      </c>
      <c r="C435" s="35" t="s">
        <v>212</v>
      </c>
      <c r="D435" s="222" t="s">
        <v>328</v>
      </c>
      <c r="E435" s="35" t="s">
        <v>298</v>
      </c>
      <c r="F435" s="35" t="s">
        <v>183</v>
      </c>
      <c r="G435" s="35" t="n">
        <v>1</v>
      </c>
      <c r="H435" s="41" t="s">
        <v>472</v>
      </c>
      <c r="I435" s="41"/>
      <c r="J435" s="35" t="s">
        <v>120</v>
      </c>
      <c r="K435" s="281" t="s">
        <v>300</v>
      </c>
    </row>
    <row collapsed="false" customFormat="false" customHeight="true" hidden="true" ht="150.75" outlineLevel="0" r="436">
      <c r="A436" s="38" t="n">
        <v>11</v>
      </c>
      <c r="B436" s="222" t="s">
        <v>329</v>
      </c>
      <c r="C436" s="35" t="s">
        <v>204</v>
      </c>
      <c r="D436" s="35" t="s">
        <v>330</v>
      </c>
      <c r="E436" s="35" t="s">
        <v>331</v>
      </c>
      <c r="F436" s="38" t="s">
        <v>332</v>
      </c>
      <c r="G436" s="35" t="s">
        <v>183</v>
      </c>
      <c r="H436" s="41" t="s">
        <v>472</v>
      </c>
      <c r="I436" s="41"/>
      <c r="J436" s="35" t="s">
        <v>120</v>
      </c>
      <c r="K436" s="281" t="s">
        <v>300</v>
      </c>
    </row>
    <row collapsed="false" customFormat="false" customHeight="true" hidden="true" ht="15" outlineLevel="0" r="437">
      <c r="A437" s="32" t="n">
        <v>12</v>
      </c>
      <c r="B437" s="233" t="s">
        <v>333</v>
      </c>
      <c r="C437" s="41" t="s">
        <v>204</v>
      </c>
      <c r="D437" s="41" t="s">
        <v>334</v>
      </c>
      <c r="E437" s="41" t="s">
        <v>298</v>
      </c>
      <c r="F437" s="217" t="s">
        <v>335</v>
      </c>
      <c r="G437" s="41" t="s">
        <v>183</v>
      </c>
      <c r="H437" s="41" t="s">
        <v>472</v>
      </c>
      <c r="I437" s="41"/>
      <c r="J437" s="41" t="s">
        <v>120</v>
      </c>
      <c r="K437" s="41" t="s">
        <v>300</v>
      </c>
    </row>
    <row collapsed="false" customFormat="false" customHeight="false" hidden="true" ht="255" outlineLevel="0" r="438">
      <c r="A438" s="32"/>
      <c r="B438" s="233"/>
      <c r="C438" s="41"/>
      <c r="D438" s="41"/>
      <c r="E438" s="41"/>
      <c r="F438" s="38" t="s">
        <v>336</v>
      </c>
      <c r="G438" s="41"/>
      <c r="H438" s="41"/>
      <c r="I438" s="41"/>
      <c r="J438" s="41"/>
      <c r="K438" s="41"/>
    </row>
    <row collapsed="false" customFormat="false" customHeight="true" hidden="true" ht="15" outlineLevel="0" r="439">
      <c r="A439" s="32" t="n">
        <v>13</v>
      </c>
      <c r="B439" s="41" t="s">
        <v>337</v>
      </c>
      <c r="C439" s="41" t="s">
        <v>204</v>
      </c>
      <c r="D439" s="41" t="s">
        <v>338</v>
      </c>
      <c r="E439" s="41" t="s">
        <v>339</v>
      </c>
      <c r="F439" s="217" t="s">
        <v>340</v>
      </c>
      <c r="G439" s="41" t="n">
        <v>13</v>
      </c>
      <c r="H439" s="41" t="s">
        <v>472</v>
      </c>
      <c r="I439" s="41" t="s">
        <v>341</v>
      </c>
      <c r="J439" s="41"/>
      <c r="K439" s="41" t="s">
        <v>300</v>
      </c>
    </row>
    <row collapsed="false" customFormat="false" customHeight="false" hidden="true" ht="270" outlineLevel="0" r="440">
      <c r="A440" s="32"/>
      <c r="B440" s="41"/>
      <c r="C440" s="41"/>
      <c r="D440" s="41"/>
      <c r="E440" s="41"/>
      <c r="F440" s="38" t="s">
        <v>342</v>
      </c>
      <c r="G440" s="41"/>
      <c r="H440" s="41"/>
      <c r="I440" s="41"/>
      <c r="J440" s="41"/>
      <c r="K440" s="41"/>
    </row>
    <row collapsed="false" customFormat="false" customHeight="true" hidden="true" ht="120.75" outlineLevel="0" r="441">
      <c r="A441" s="38" t="n">
        <v>14</v>
      </c>
      <c r="B441" s="35" t="s">
        <v>343</v>
      </c>
      <c r="C441" s="35" t="s">
        <v>223</v>
      </c>
      <c r="D441" s="35" t="s">
        <v>344</v>
      </c>
      <c r="E441" s="35" t="s">
        <v>339</v>
      </c>
      <c r="F441" s="35" t="s">
        <v>183</v>
      </c>
      <c r="G441" s="35" t="n">
        <v>950</v>
      </c>
      <c r="H441" s="35" t="s">
        <v>472</v>
      </c>
      <c r="I441" s="41" t="s">
        <v>345</v>
      </c>
      <c r="J441" s="41"/>
      <c r="K441" s="281" t="s">
        <v>300</v>
      </c>
    </row>
    <row collapsed="false" customFormat="false" customHeight="true" hidden="true" ht="120.75" outlineLevel="0" r="442">
      <c r="A442" s="38" t="n">
        <v>15</v>
      </c>
      <c r="B442" s="35" t="s">
        <v>346</v>
      </c>
      <c r="C442" s="35" t="s">
        <v>223</v>
      </c>
      <c r="D442" s="35" t="s">
        <v>347</v>
      </c>
      <c r="E442" s="35" t="s">
        <v>339</v>
      </c>
      <c r="F442" s="35" t="s">
        <v>183</v>
      </c>
      <c r="G442" s="35" t="n">
        <v>95</v>
      </c>
      <c r="H442" s="35" t="s">
        <v>472</v>
      </c>
      <c r="I442" s="41" t="s">
        <v>348</v>
      </c>
      <c r="J442" s="41"/>
      <c r="K442" s="281" t="s">
        <v>300</v>
      </c>
    </row>
    <row collapsed="false" customFormat="false" customHeight="true" hidden="true" ht="15" outlineLevel="0" r="443">
      <c r="A443" s="32" t="n">
        <v>16</v>
      </c>
      <c r="B443" s="233" t="s">
        <v>349</v>
      </c>
      <c r="C443" s="41" t="s">
        <v>204</v>
      </c>
      <c r="D443" s="233" t="s">
        <v>350</v>
      </c>
      <c r="E443" s="41" t="s">
        <v>339</v>
      </c>
      <c r="F443" s="217" t="s">
        <v>303</v>
      </c>
      <c r="G443" s="41" t="n">
        <v>7.7</v>
      </c>
      <c r="H443" s="41" t="s">
        <v>472</v>
      </c>
      <c r="I443" s="41" t="s">
        <v>69</v>
      </c>
      <c r="J443" s="41"/>
      <c r="K443" s="41" t="s">
        <v>300</v>
      </c>
    </row>
    <row collapsed="false" customFormat="false" customHeight="false" hidden="true" ht="225" outlineLevel="0" r="444">
      <c r="A444" s="32"/>
      <c r="B444" s="233"/>
      <c r="C444" s="41"/>
      <c r="D444" s="233"/>
      <c r="E444" s="41"/>
      <c r="F444" s="38" t="s">
        <v>351</v>
      </c>
      <c r="G444" s="41"/>
      <c r="H444" s="41"/>
      <c r="I444" s="41"/>
      <c r="J444" s="41"/>
      <c r="K444" s="41"/>
    </row>
    <row collapsed="false" customFormat="false" customHeight="true" hidden="true" ht="105.75" outlineLevel="0" r="445">
      <c r="A445" s="38" t="n">
        <v>17</v>
      </c>
      <c r="B445" s="222" t="s">
        <v>352</v>
      </c>
      <c r="C445" s="35" t="s">
        <v>223</v>
      </c>
      <c r="D445" s="35" t="s">
        <v>353</v>
      </c>
      <c r="E445" s="35" t="s">
        <v>339</v>
      </c>
      <c r="F445" s="35" t="s">
        <v>183</v>
      </c>
      <c r="G445" s="222" t="n">
        <v>3890</v>
      </c>
      <c r="H445" s="35" t="s">
        <v>472</v>
      </c>
      <c r="I445" s="41" t="s">
        <v>69</v>
      </c>
      <c r="J445" s="41"/>
      <c r="K445" s="281" t="s">
        <v>300</v>
      </c>
    </row>
    <row collapsed="false" customFormat="false" customHeight="false" hidden="true" ht="15.75" outlineLevel="0" r="446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</row>
    <row collapsed="false" customFormat="false" customHeight="false" hidden="true" ht="15.75" outlineLevel="0" r="447">
      <c r="A447" s="387"/>
    </row>
    <row collapsed="false" customFormat="false" customHeight="false" hidden="true" ht="45" outlineLevel="0" r="448">
      <c r="A448" s="600" t="s">
        <v>81</v>
      </c>
    </row>
    <row collapsed="false" customFormat="false" customHeight="false" hidden="true" ht="15" outlineLevel="0" r="449">
      <c r="A449" s="601" t="s">
        <v>354</v>
      </c>
    </row>
    <row collapsed="false" customFormat="false" customHeight="false" hidden="true" ht="15" outlineLevel="0" r="450">
      <c r="A450" s="601" t="s">
        <v>355</v>
      </c>
    </row>
    <row collapsed="false" customFormat="false" customHeight="false" hidden="true" ht="15" outlineLevel="0" r="451">
      <c r="A451" s="601" t="s">
        <v>356</v>
      </c>
    </row>
    <row collapsed="false" customFormat="false" customHeight="false" hidden="true" ht="15" outlineLevel="0" r="452">
      <c r="A452" s="601" t="s">
        <v>357</v>
      </c>
    </row>
    <row collapsed="false" customFormat="false" customHeight="false" hidden="true" ht="15" outlineLevel="0" r="453">
      <c r="A453" s="601" t="s">
        <v>358</v>
      </c>
    </row>
    <row collapsed="false" customFormat="false" customHeight="false" hidden="true" ht="15" outlineLevel="0" r="454">
      <c r="A454" s="601" t="s">
        <v>359</v>
      </c>
    </row>
    <row collapsed="false" customFormat="false" customHeight="false" hidden="true" ht="15.75" outlineLevel="0" r="455">
      <c r="A455" s="385"/>
    </row>
    <row collapsed="false" customFormat="false" customHeight="false" hidden="false" ht="15.25" outlineLevel="0" r="456">
      <c r="A456" s="1005" t="s">
        <v>286</v>
      </c>
      <c r="B456" s="1005"/>
      <c r="C456" s="1005"/>
      <c r="D456" s="1005"/>
      <c r="E456" s="1005"/>
      <c r="F456" s="1005"/>
      <c r="G456" s="1005"/>
      <c r="H456" s="1005"/>
      <c r="I456" s="1005"/>
      <c r="J456" s="1005"/>
      <c r="K456" s="1005"/>
      <c r="L456" s="1005"/>
      <c r="M456" s="1005"/>
      <c r="N456" s="1005"/>
      <c r="O456" s="1005"/>
      <c r="P456" s="1005"/>
      <c r="Q456" s="1005"/>
    </row>
    <row collapsed="false" customFormat="false" customHeight="false" hidden="true" ht="15.75" outlineLevel="0" r="457">
      <c r="A457" s="497"/>
    </row>
    <row collapsed="false" customFormat="false" customHeight="true" hidden="false" ht="63.8" outlineLevel="0" r="458">
      <c r="A458" s="497"/>
      <c r="O458" s="1000" t="s">
        <v>494</v>
      </c>
      <c r="P458" s="1000"/>
      <c r="Q458" s="1000"/>
    </row>
    <row collapsed="false" customFormat="false" customHeight="true" hidden="false" ht="38.95" outlineLevel="0" r="459">
      <c r="A459" s="497"/>
      <c r="O459" s="1000" t="s">
        <v>2</v>
      </c>
      <c r="P459" s="1000"/>
      <c r="Q459" s="1000"/>
    </row>
    <row collapsed="false" customFormat="false" customHeight="true" hidden="false" ht="15.25" outlineLevel="0" r="460">
      <c r="A460" s="497"/>
      <c r="O460" s="1000" t="s">
        <v>495</v>
      </c>
      <c r="P460" s="1000"/>
      <c r="Q460" s="1000"/>
    </row>
    <row collapsed="false" customFormat="false" customHeight="false" hidden="false" ht="15.75" outlineLevel="0" r="461">
      <c r="A461" s="397"/>
    </row>
    <row collapsed="false" customFormat="false" customHeight="false" hidden="false" ht="15.25" outlineLevel="0" r="462">
      <c r="A462" s="5" t="s">
        <v>361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collapsed="false" customFormat="false" customHeight="false" hidden="false" ht="17.4" outlineLevel="0" r="463">
      <c r="A463" s="5" t="s">
        <v>562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collapsed="false" customFormat="false" customHeight="false" hidden="false" ht="15.75" outlineLevel="0" r="464">
      <c r="A464" s="387"/>
    </row>
    <row collapsed="false" customFormat="false" customHeight="false" hidden="false" ht="15.25" outlineLevel="0" r="465">
      <c r="A465" s="700" t="s">
        <v>563</v>
      </c>
      <c r="B465" s="700"/>
      <c r="C465" s="700"/>
      <c r="D465" s="700"/>
      <c r="E465" s="700"/>
      <c r="F465" s="700"/>
      <c r="G465" s="700"/>
      <c r="H465" s="700"/>
      <c r="I465" s="700"/>
      <c r="J465" s="700"/>
      <c r="K465" s="700"/>
      <c r="L465" s="700"/>
      <c r="M465" s="700"/>
      <c r="N465" s="700"/>
      <c r="O465" s="700"/>
      <c r="P465" s="700"/>
      <c r="Q465" s="700"/>
    </row>
    <row collapsed="false" customFormat="false" customHeight="false" hidden="false" ht="14.3" outlineLevel="0" r="466">
      <c r="A466" s="700" t="s">
        <v>564</v>
      </c>
      <c r="B466" s="700"/>
      <c r="C466" s="700"/>
      <c r="D466" s="700"/>
      <c r="E466" s="700"/>
      <c r="F466" s="700"/>
      <c r="G466" s="700"/>
      <c r="H466" s="700"/>
      <c r="I466" s="700"/>
      <c r="J466" s="700"/>
      <c r="K466" s="700"/>
      <c r="L466" s="700"/>
      <c r="M466" s="700"/>
      <c r="N466" s="700"/>
      <c r="O466" s="700"/>
      <c r="P466" s="700"/>
      <c r="Q466" s="700"/>
    </row>
    <row collapsed="false" customFormat="false" customHeight="false" hidden="false" ht="15.25" outlineLevel="0" r="467">
      <c r="A467" s="626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collapsed="false" customFormat="false" customHeight="true" hidden="false" ht="67.5" outlineLevel="0" r="468">
      <c r="A468" s="118" t="s">
        <v>365</v>
      </c>
      <c r="B468" s="118" t="s">
        <v>366</v>
      </c>
      <c r="C468" s="118" t="s">
        <v>367</v>
      </c>
      <c r="D468" s="118" t="s">
        <v>368</v>
      </c>
      <c r="E468" s="118" t="s">
        <v>369</v>
      </c>
      <c r="F468" s="118" t="s">
        <v>370</v>
      </c>
      <c r="G468" s="118"/>
      <c r="H468" s="118"/>
      <c r="I468" s="118"/>
      <c r="J468" s="118" t="s">
        <v>371</v>
      </c>
      <c r="K468" s="118"/>
      <c r="L468" s="118"/>
      <c r="M468" s="118"/>
      <c r="N468" s="118" t="s">
        <v>474</v>
      </c>
      <c r="O468" s="118"/>
      <c r="P468" s="118"/>
      <c r="Q468" s="118"/>
    </row>
    <row collapsed="false" customFormat="false" customHeight="false" hidden="false" ht="24.85" outlineLevel="0" r="469">
      <c r="A469" s="118"/>
      <c r="B469" s="118"/>
      <c r="C469" s="118"/>
      <c r="D469" s="118"/>
      <c r="E469" s="118"/>
      <c r="F469" s="118" t="s">
        <v>94</v>
      </c>
      <c r="G469" s="118" t="s">
        <v>95</v>
      </c>
      <c r="H469" s="118" t="s">
        <v>373</v>
      </c>
      <c r="I469" s="118" t="s">
        <v>97</v>
      </c>
      <c r="J469" s="118" t="s">
        <v>94</v>
      </c>
      <c r="K469" s="118" t="s">
        <v>95</v>
      </c>
      <c r="L469" s="118" t="s">
        <v>373</v>
      </c>
      <c r="M469" s="118" t="s">
        <v>97</v>
      </c>
      <c r="N469" s="118" t="s">
        <v>94</v>
      </c>
      <c r="O469" s="118" t="s">
        <v>95</v>
      </c>
      <c r="P469" s="118" t="s">
        <v>373</v>
      </c>
      <c r="Q469" s="118" t="s">
        <v>97</v>
      </c>
    </row>
    <row collapsed="false" customFormat="false" customHeight="false" hidden="false" ht="13.05" outlineLevel="0" r="470">
      <c r="A470" s="1006" t="n">
        <v>1</v>
      </c>
      <c r="B470" s="1006" t="n">
        <v>2</v>
      </c>
      <c r="C470" s="1006" t="n">
        <v>3</v>
      </c>
      <c r="D470" s="1006" t="n">
        <v>4</v>
      </c>
      <c r="E470" s="1006" t="n">
        <v>5</v>
      </c>
      <c r="F470" s="1006" t="n">
        <v>6</v>
      </c>
      <c r="G470" s="1006" t="n">
        <v>7</v>
      </c>
      <c r="H470" s="1006" t="n">
        <v>8</v>
      </c>
      <c r="I470" s="1006" t="n">
        <v>9</v>
      </c>
      <c r="J470" s="1006" t="n">
        <v>10</v>
      </c>
      <c r="K470" s="1006" t="n">
        <v>11</v>
      </c>
      <c r="L470" s="1006" t="n">
        <v>12</v>
      </c>
      <c r="M470" s="1006" t="n">
        <v>13</v>
      </c>
      <c r="N470" s="1006" t="n">
        <v>14</v>
      </c>
      <c r="O470" s="1006" t="n">
        <v>15</v>
      </c>
      <c r="P470" s="1006" t="n">
        <v>16</v>
      </c>
      <c r="Q470" s="1006" t="n">
        <v>17</v>
      </c>
    </row>
    <row collapsed="false" customFormat="false" customHeight="true" hidden="false" ht="15.75" outlineLevel="0" r="471">
      <c r="A471" s="66" t="n">
        <v>1</v>
      </c>
      <c r="B471" s="70" t="s">
        <v>374</v>
      </c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</row>
    <row collapsed="false" customFormat="false" customHeight="true" hidden="false" ht="91.5" outlineLevel="0" r="472">
      <c r="A472" s="993" t="s">
        <v>18</v>
      </c>
      <c r="B472" s="68" t="s">
        <v>19</v>
      </c>
      <c r="C472" s="961" t="s">
        <v>565</v>
      </c>
      <c r="D472" s="1007" t="n">
        <v>42736</v>
      </c>
      <c r="E472" s="1007" t="n">
        <v>43100</v>
      </c>
      <c r="F472" s="961" t="n">
        <f aca="false">'7.1'!H268</f>
        <v>0</v>
      </c>
      <c r="G472" s="961" t="n">
        <f aca="false">'7.1'!I268</f>
        <v>11516.5</v>
      </c>
      <c r="H472" s="961" t="n">
        <f aca="false">'7.1'!J268</f>
        <v>11516.5</v>
      </c>
      <c r="I472" s="961" t="n">
        <f aca="false">'7.1'!K268</f>
        <v>57498.49881</v>
      </c>
      <c r="J472" s="961" t="n">
        <v>0</v>
      </c>
      <c r="K472" s="961" t="n">
        <v>11516.5</v>
      </c>
      <c r="L472" s="961" t="n">
        <v>11516.5</v>
      </c>
      <c r="M472" s="961" t="n">
        <v>56006.11702</v>
      </c>
      <c r="N472" s="961" t="n">
        <f aca="false">J472</f>
        <v>0</v>
      </c>
      <c r="O472" s="961" t="n">
        <f aca="false">K472</f>
        <v>11516.5</v>
      </c>
      <c r="P472" s="961" t="n">
        <f aca="false">L472</f>
        <v>11516.5</v>
      </c>
      <c r="Q472" s="961" t="n">
        <f aca="false">M472</f>
        <v>56006.11702</v>
      </c>
    </row>
    <row collapsed="false" customFormat="false" customHeight="true" hidden="false" ht="87.75" outlineLevel="0" r="473">
      <c r="A473" s="993" t="s">
        <v>23</v>
      </c>
      <c r="B473" s="68" t="s">
        <v>566</v>
      </c>
      <c r="C473" s="961" t="s">
        <v>565</v>
      </c>
      <c r="D473" s="1007" t="n">
        <v>42736</v>
      </c>
      <c r="E473" s="1007" t="n">
        <v>43100</v>
      </c>
      <c r="F473" s="961" t="n">
        <f aca="false">'7.1'!H281</f>
        <v>0</v>
      </c>
      <c r="G473" s="961" t="n">
        <f aca="false">'7.1'!I281</f>
        <v>320</v>
      </c>
      <c r="H473" s="961" t="n">
        <f aca="false">'7.1'!J281</f>
        <v>0</v>
      </c>
      <c r="I473" s="961" t="n">
        <f aca="false">'7.1'!K281</f>
        <v>354</v>
      </c>
      <c r="J473" s="961" t="n">
        <v>0</v>
      </c>
      <c r="K473" s="961" t="n">
        <v>320</v>
      </c>
      <c r="L473" s="961" t="n">
        <v>0</v>
      </c>
      <c r="M473" s="961" t="n">
        <v>352.909</v>
      </c>
      <c r="N473" s="961" t="n">
        <f aca="false">J473</f>
        <v>0</v>
      </c>
      <c r="O473" s="961" t="n">
        <f aca="false">K473</f>
        <v>320</v>
      </c>
      <c r="P473" s="961" t="n">
        <f aca="false">L473</f>
        <v>0</v>
      </c>
      <c r="Q473" s="961" t="n">
        <f aca="false">M473</f>
        <v>352.909</v>
      </c>
    </row>
    <row collapsed="false" customFormat="false" customHeight="true" hidden="false" ht="83.25" outlineLevel="0" r="474">
      <c r="A474" s="993" t="s">
        <v>26</v>
      </c>
      <c r="B474" s="1008" t="s">
        <v>27</v>
      </c>
      <c r="C474" s="961" t="s">
        <v>567</v>
      </c>
      <c r="D474" s="1007" t="n">
        <v>42736</v>
      </c>
      <c r="E474" s="1007" t="n">
        <v>43100</v>
      </c>
      <c r="F474" s="961" t="n">
        <f aca="false">'7.1'!H434</f>
        <v>0</v>
      </c>
      <c r="G474" s="961" t="n">
        <f aca="false">'7.1'!I434</f>
        <v>0</v>
      </c>
      <c r="H474" s="961" t="n">
        <f aca="false">'7.1'!J434</f>
        <v>0</v>
      </c>
      <c r="I474" s="961" t="n">
        <f aca="false">'7.1'!K434</f>
        <v>1219.1</v>
      </c>
      <c r="J474" s="961" t="n">
        <v>0</v>
      </c>
      <c r="K474" s="961" t="n">
        <v>0</v>
      </c>
      <c r="L474" s="961" t="n">
        <v>0</v>
      </c>
      <c r="M474" s="961" t="n">
        <v>979.48</v>
      </c>
      <c r="N474" s="961" t="n">
        <f aca="false">J474</f>
        <v>0</v>
      </c>
      <c r="O474" s="961" t="n">
        <f aca="false">K474</f>
        <v>0</v>
      </c>
      <c r="P474" s="961" t="n">
        <f aca="false">L474</f>
        <v>0</v>
      </c>
      <c r="Q474" s="961" t="n">
        <f aca="false">M474</f>
        <v>979.48</v>
      </c>
    </row>
    <row collapsed="false" customFormat="false" customHeight="true" hidden="false" ht="83.25" outlineLevel="0" r="475">
      <c r="A475" s="993" t="s">
        <v>391</v>
      </c>
      <c r="B475" s="961" t="s">
        <v>30</v>
      </c>
      <c r="C475" s="961" t="s">
        <v>568</v>
      </c>
      <c r="D475" s="1007" t="n">
        <v>42736</v>
      </c>
      <c r="E475" s="1007" t="n">
        <v>43100</v>
      </c>
      <c r="F475" s="961" t="n">
        <f aca="false">'7.1'!H447</f>
        <v>0</v>
      </c>
      <c r="G475" s="961" t="n">
        <f aca="false">'7.1'!I447</f>
        <v>0</v>
      </c>
      <c r="H475" s="961" t="n">
        <f aca="false">'7.1'!J447</f>
        <v>115</v>
      </c>
      <c r="I475" s="961" t="n">
        <f aca="false">'7.1'!K447</f>
        <v>0</v>
      </c>
      <c r="J475" s="961" t="n">
        <v>0</v>
      </c>
      <c r="K475" s="961" t="n">
        <v>0</v>
      </c>
      <c r="L475" s="961" t="n">
        <v>115</v>
      </c>
      <c r="M475" s="961" t="n">
        <v>0</v>
      </c>
      <c r="N475" s="961" t="n">
        <f aca="false">J475</f>
        <v>0</v>
      </c>
      <c r="O475" s="961" t="n">
        <f aca="false">K475</f>
        <v>0</v>
      </c>
      <c r="P475" s="961" t="n">
        <f aca="false">L475</f>
        <v>115</v>
      </c>
      <c r="Q475" s="961" t="n">
        <f aca="false">M475</f>
        <v>0</v>
      </c>
    </row>
    <row collapsed="false" customFormat="false" customHeight="true" hidden="false" ht="83.25" outlineLevel="0" r="476">
      <c r="A476" s="993" t="s">
        <v>569</v>
      </c>
      <c r="B476" s="961" t="s">
        <v>33</v>
      </c>
      <c r="C476" s="961" t="s">
        <v>570</v>
      </c>
      <c r="D476" s="1007" t="n">
        <v>42736</v>
      </c>
      <c r="E476" s="1007" t="n">
        <v>43100</v>
      </c>
      <c r="F476" s="961" t="n">
        <f aca="false">'7.1'!H452</f>
        <v>12.2</v>
      </c>
      <c r="G476" s="961" t="n">
        <f aca="false">'7.1'!I452</f>
        <v>108.6</v>
      </c>
      <c r="H476" s="961" t="n">
        <f aca="false">'7.1'!J452</f>
        <v>0</v>
      </c>
      <c r="I476" s="961" t="n">
        <f aca="false">'7.1'!K452</f>
        <v>60.4</v>
      </c>
      <c r="J476" s="961" t="n">
        <v>12.2</v>
      </c>
      <c r="K476" s="961" t="n">
        <v>108.4726</v>
      </c>
      <c r="L476" s="961" t="n">
        <v>0</v>
      </c>
      <c r="M476" s="961" t="n">
        <v>60.4</v>
      </c>
      <c r="N476" s="961" t="n">
        <f aca="false">J476</f>
        <v>12.2</v>
      </c>
      <c r="O476" s="961" t="n">
        <f aca="false">K476</f>
        <v>108.4726</v>
      </c>
      <c r="P476" s="961" t="n">
        <f aca="false">L476</f>
        <v>0</v>
      </c>
      <c r="Q476" s="961" t="n">
        <f aca="false">M476</f>
        <v>60.4</v>
      </c>
    </row>
    <row collapsed="false" customFormat="false" customHeight="true" hidden="false" ht="92.95" outlineLevel="0" r="477">
      <c r="A477" s="993" t="s">
        <v>36</v>
      </c>
      <c r="B477" s="1009" t="s">
        <v>37</v>
      </c>
      <c r="C477" s="961" t="s">
        <v>571</v>
      </c>
      <c r="D477" s="1007" t="n">
        <v>42736</v>
      </c>
      <c r="E477" s="1007" t="n">
        <v>43100</v>
      </c>
      <c r="F477" s="961" t="n">
        <v>0</v>
      </c>
      <c r="G477" s="961" t="n">
        <v>0</v>
      </c>
      <c r="H477" s="961" t="n">
        <v>0</v>
      </c>
      <c r="I477" s="961" t="n">
        <v>0</v>
      </c>
      <c r="J477" s="961" t="n">
        <v>0</v>
      </c>
      <c r="K477" s="961" t="n">
        <v>0</v>
      </c>
      <c r="L477" s="961" t="n">
        <v>0</v>
      </c>
      <c r="M477" s="961" t="n">
        <v>0</v>
      </c>
      <c r="N477" s="961" t="n">
        <v>0</v>
      </c>
      <c r="O477" s="961" t="n">
        <v>0</v>
      </c>
      <c r="P477" s="961" t="n">
        <v>0</v>
      </c>
      <c r="Q477" s="961" t="n">
        <v>0</v>
      </c>
    </row>
    <row collapsed="false" customFormat="false" customHeight="true" hidden="false" ht="15.75" outlineLevel="0" r="478">
      <c r="A478" s="66" t="n">
        <v>2</v>
      </c>
      <c r="B478" s="70" t="s">
        <v>115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</row>
    <row collapsed="false" customFormat="false" customHeight="true" hidden="false" ht="110.65" outlineLevel="0" r="479">
      <c r="A479" s="993" t="s">
        <v>274</v>
      </c>
      <c r="B479" s="68" t="s">
        <v>220</v>
      </c>
      <c r="C479" s="961" t="s">
        <v>571</v>
      </c>
      <c r="D479" s="1007" t="n">
        <v>42736</v>
      </c>
      <c r="E479" s="1007" t="n">
        <v>43100</v>
      </c>
      <c r="F479" s="961" t="n">
        <f aca="false">'7.2'!H373</f>
        <v>0</v>
      </c>
      <c r="G479" s="961" t="n">
        <f aca="false">'7.2'!I373</f>
        <v>0</v>
      </c>
      <c r="H479" s="961" t="n">
        <f aca="false">'7.2'!J373</f>
        <v>0</v>
      </c>
      <c r="I479" s="961" t="n">
        <f aca="false">'7.2'!K373</f>
        <v>146.5</v>
      </c>
      <c r="J479" s="961" t="n">
        <v>0</v>
      </c>
      <c r="K479" s="961" t="n">
        <v>0</v>
      </c>
      <c r="L479" s="961" t="n">
        <v>0</v>
      </c>
      <c r="M479" s="961" t="n">
        <v>146.5</v>
      </c>
      <c r="N479" s="961" t="n">
        <v>0</v>
      </c>
      <c r="O479" s="961" t="n">
        <v>0</v>
      </c>
      <c r="P479" s="961" t="n">
        <v>0</v>
      </c>
      <c r="Q479" s="961" t="n">
        <f aca="false">M479</f>
        <v>146.5</v>
      </c>
    </row>
    <row collapsed="false" customFormat="false" customHeight="true" hidden="false" ht="88.7" outlineLevel="0" r="480">
      <c r="A480" s="993" t="s">
        <v>46</v>
      </c>
      <c r="B480" s="68" t="s">
        <v>224</v>
      </c>
      <c r="C480" s="961" t="s">
        <v>565</v>
      </c>
      <c r="D480" s="1007" t="n">
        <v>42736</v>
      </c>
      <c r="E480" s="1007" t="n">
        <v>43100</v>
      </c>
      <c r="F480" s="961" t="n">
        <f aca="false">'7.2'!H386</f>
        <v>0</v>
      </c>
      <c r="G480" s="961" t="n">
        <f aca="false">'7.2'!I386</f>
        <v>0</v>
      </c>
      <c r="H480" s="961" t="n">
        <f aca="false">'7.2'!J386</f>
        <v>0</v>
      </c>
      <c r="I480" s="961" t="n">
        <f aca="false">'7.2'!K386</f>
        <v>747.99506</v>
      </c>
      <c r="J480" s="961" t="n">
        <v>0</v>
      </c>
      <c r="K480" s="961" t="n">
        <v>0</v>
      </c>
      <c r="L480" s="961" t="n">
        <v>0</v>
      </c>
      <c r="M480" s="961" t="n">
        <v>733.3774</v>
      </c>
      <c r="N480" s="961" t="n">
        <v>0</v>
      </c>
      <c r="O480" s="961" t="n">
        <v>0</v>
      </c>
      <c r="P480" s="961" t="n">
        <v>0</v>
      </c>
      <c r="Q480" s="961" t="n">
        <f aca="false">M480</f>
        <v>733.3774</v>
      </c>
    </row>
    <row collapsed="false" customFormat="false" customHeight="true" hidden="false" ht="15.75" outlineLevel="0" r="481">
      <c r="A481" s="993" t="n">
        <v>3</v>
      </c>
      <c r="B481" s="984" t="s">
        <v>375</v>
      </c>
      <c r="C481" s="984"/>
      <c r="D481" s="984"/>
      <c r="E481" s="984"/>
      <c r="F481" s="984"/>
      <c r="G481" s="984"/>
      <c r="H481" s="984"/>
      <c r="I481" s="984"/>
      <c r="J481" s="984"/>
      <c r="K481" s="984"/>
      <c r="L481" s="984"/>
      <c r="M481" s="984"/>
      <c r="N481" s="984"/>
      <c r="O481" s="984"/>
      <c r="P481" s="984"/>
      <c r="Q481" s="984"/>
    </row>
    <row collapsed="false" customFormat="false" customHeight="true" hidden="false" ht="106.75" outlineLevel="0" r="482">
      <c r="A482" s="993" t="s">
        <v>52</v>
      </c>
      <c r="B482" s="1010" t="s">
        <v>572</v>
      </c>
      <c r="C482" s="961" t="s">
        <v>573</v>
      </c>
      <c r="D482" s="1007" t="n">
        <v>42736</v>
      </c>
      <c r="E482" s="1007" t="n">
        <v>43100</v>
      </c>
      <c r="F482" s="961" t="n">
        <f aca="false">'7.3'!H412</f>
        <v>0</v>
      </c>
      <c r="G482" s="961" t="n">
        <f aca="false">'7.3'!I412</f>
        <v>0</v>
      </c>
      <c r="H482" s="961" t="n">
        <f aca="false">'7.3'!J412</f>
        <v>0</v>
      </c>
      <c r="I482" s="961" t="n">
        <f aca="false">'7.3'!K412</f>
        <v>914.7</v>
      </c>
      <c r="J482" s="961" t="n">
        <v>0</v>
      </c>
      <c r="K482" s="961" t="n">
        <v>0</v>
      </c>
      <c r="L482" s="961" t="n">
        <v>0</v>
      </c>
      <c r="M482" s="961" t="n">
        <v>880.857</v>
      </c>
      <c r="N482" s="961" t="n">
        <v>0</v>
      </c>
      <c r="O482" s="961" t="n">
        <v>0</v>
      </c>
      <c r="P482" s="961" t="n">
        <v>0</v>
      </c>
      <c r="Q482" s="961" t="n">
        <f aca="false">M482</f>
        <v>880.857</v>
      </c>
    </row>
    <row collapsed="false" customFormat="false" customHeight="false" hidden="false" ht="15.25" outlineLevel="0" r="483">
      <c r="A483" s="62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collapsed="false" customFormat="false" customHeight="false" hidden="false" ht="15.25" outlineLevel="0" r="484">
      <c r="A484" s="1011" t="s">
        <v>81</v>
      </c>
      <c r="B484" s="1011"/>
      <c r="C484" s="1011"/>
      <c r="D484" s="1011"/>
      <c r="E484" s="1011"/>
      <c r="F484" s="1011"/>
      <c r="G484" s="1011"/>
      <c r="H484" s="1011"/>
      <c r="I484" s="1011"/>
      <c r="J484" s="1011"/>
      <c r="K484" s="1011"/>
      <c r="L484" s="1011"/>
      <c r="M484" s="1011"/>
      <c r="N484" s="1011"/>
      <c r="O484" s="1011"/>
      <c r="P484" s="1011"/>
      <c r="Q484" s="1011"/>
    </row>
    <row collapsed="false" customFormat="false" customHeight="false" hidden="false" ht="15.25" outlineLevel="0" r="485">
      <c r="A485" s="700" t="s">
        <v>377</v>
      </c>
      <c r="B485" s="700"/>
      <c r="C485" s="700"/>
      <c r="D485" s="700"/>
      <c r="E485" s="700"/>
      <c r="F485" s="700"/>
      <c r="G485" s="700"/>
      <c r="H485" s="700"/>
      <c r="I485" s="700"/>
      <c r="J485" s="700"/>
      <c r="K485" s="700"/>
      <c r="L485" s="700"/>
      <c r="M485" s="700"/>
      <c r="N485" s="700"/>
      <c r="O485" s="700"/>
      <c r="P485" s="700"/>
      <c r="Q485" s="700"/>
    </row>
    <row collapsed="false" customFormat="false" customHeight="false" hidden="false" ht="15.75" outlineLevel="0" r="486">
      <c r="A486" s="387"/>
    </row>
    <row collapsed="false" customFormat="false" customHeight="false" hidden="true" ht="15.75" outlineLevel="0" r="487">
      <c r="A487" s="497"/>
    </row>
    <row collapsed="false" customFormat="false" customHeight="false" hidden="true" ht="15.75" outlineLevel="0" r="488">
      <c r="A488" s="385" t="s">
        <v>378</v>
      </c>
    </row>
    <row collapsed="false" customFormat="false" customHeight="false" hidden="true" ht="15.75" outlineLevel="0" r="489">
      <c r="A489" s="497"/>
    </row>
    <row collapsed="false" customFormat="false" customHeight="false" hidden="true" ht="15.75" outlineLevel="0" r="490">
      <c r="A490" s="396" t="s">
        <v>186</v>
      </c>
      <c r="B490" s="396"/>
      <c r="C490" s="396"/>
      <c r="D490" s="396"/>
      <c r="E490" s="396"/>
      <c r="F490" s="396"/>
    </row>
    <row collapsed="false" customFormat="false" customHeight="false" hidden="true" ht="15.75" outlineLevel="0" r="491">
      <c r="A491" s="396" t="s">
        <v>379</v>
      </c>
      <c r="B491" s="396"/>
      <c r="C491" s="396"/>
      <c r="D491" s="396"/>
      <c r="E491" s="396"/>
      <c r="F491" s="396"/>
    </row>
    <row collapsed="false" customFormat="false" customHeight="false" hidden="true" ht="15.75" outlineLevel="0" r="492">
      <c r="A492" s="27" t="s">
        <v>380</v>
      </c>
      <c r="B492" s="27"/>
      <c r="C492" s="27"/>
      <c r="D492" s="27"/>
      <c r="E492" s="27"/>
      <c r="F492" s="27"/>
    </row>
    <row collapsed="false" customFormat="false" customHeight="false" hidden="true" ht="15.75" outlineLevel="0" r="493">
      <c r="A493" s="386"/>
    </row>
    <row collapsed="false" customFormat="false" customHeight="true" hidden="true" ht="90" outlineLevel="0" r="494">
      <c r="A494" s="32" t="s">
        <v>365</v>
      </c>
      <c r="B494" s="32" t="s">
        <v>129</v>
      </c>
      <c r="C494" s="381" t="s">
        <v>381</v>
      </c>
      <c r="D494" s="32" t="s">
        <v>382</v>
      </c>
      <c r="E494" s="32"/>
      <c r="F494" s="32"/>
      <c r="G494" s="211" t="s">
        <v>475</v>
      </c>
    </row>
    <row collapsed="false" customFormat="false" customHeight="true" hidden="true" ht="15.75" outlineLevel="0" r="495">
      <c r="A495" s="32"/>
      <c r="B495" s="32"/>
      <c r="C495" s="217" t="s">
        <v>383</v>
      </c>
      <c r="D495" s="32" t="s">
        <v>384</v>
      </c>
      <c r="E495" s="32" t="s">
        <v>385</v>
      </c>
      <c r="F495" s="32"/>
      <c r="G495" s="500" t="s">
        <v>476</v>
      </c>
    </row>
    <row collapsed="false" customFormat="false" customHeight="false" hidden="true" ht="15" outlineLevel="0" r="496">
      <c r="A496" s="32"/>
      <c r="B496" s="32"/>
      <c r="C496" s="219"/>
      <c r="D496" s="32"/>
      <c r="E496" s="38" t="s">
        <v>84</v>
      </c>
      <c r="F496" s="38" t="s">
        <v>386</v>
      </c>
      <c r="G496" s="163"/>
    </row>
    <row collapsed="false" customFormat="false" customHeight="false" hidden="true" ht="15" outlineLevel="0" r="497">
      <c r="A497" s="204" t="n">
        <v>1</v>
      </c>
      <c r="B497" s="204" t="n">
        <v>2</v>
      </c>
      <c r="C497" s="204" t="n">
        <v>3</v>
      </c>
      <c r="D497" s="204" t="n">
        <v>4</v>
      </c>
      <c r="E497" s="204" t="n">
        <v>5</v>
      </c>
      <c r="F497" s="204" t="n">
        <v>6</v>
      </c>
      <c r="G497" s="229" t="n">
        <v>7</v>
      </c>
    </row>
    <row collapsed="false" customFormat="false" customHeight="true" hidden="true" ht="31.5" outlineLevel="0" r="498">
      <c r="A498" s="38" t="n">
        <v>1</v>
      </c>
      <c r="B498" s="32" t="s">
        <v>387</v>
      </c>
      <c r="C498" s="32"/>
      <c r="D498" s="32"/>
      <c r="E498" s="32"/>
      <c r="F498" s="32"/>
      <c r="G498" s="32"/>
    </row>
    <row collapsed="false" customFormat="false" customHeight="false" hidden="true" ht="60" outlineLevel="0" r="499">
      <c r="A499" s="391" t="s">
        <v>18</v>
      </c>
      <c r="B499" s="35" t="s">
        <v>388</v>
      </c>
      <c r="C499" s="35" t="s">
        <v>202</v>
      </c>
      <c r="D499" s="35" t="n">
        <v>73.5</v>
      </c>
      <c r="E499" s="35"/>
      <c r="F499" s="35"/>
      <c r="G499" s="281"/>
    </row>
    <row collapsed="false" customFormat="false" customHeight="false" hidden="true" ht="105" outlineLevel="0" r="500">
      <c r="A500" s="391" t="s">
        <v>23</v>
      </c>
      <c r="B500" s="35" t="s">
        <v>389</v>
      </c>
      <c r="C500" s="35" t="s">
        <v>204</v>
      </c>
      <c r="D500" s="35" t="n">
        <v>1.7</v>
      </c>
      <c r="E500" s="35"/>
      <c r="F500" s="35"/>
      <c r="G500" s="281"/>
    </row>
    <row collapsed="false" customFormat="false" customHeight="false" hidden="true" ht="165" outlineLevel="0" r="501">
      <c r="A501" s="391" t="s">
        <v>26</v>
      </c>
      <c r="B501" s="222" t="s">
        <v>390</v>
      </c>
      <c r="C501" s="35" t="s">
        <v>204</v>
      </c>
      <c r="D501" s="35" t="n">
        <v>10</v>
      </c>
      <c r="E501" s="35"/>
      <c r="F501" s="35"/>
      <c r="G501" s="281"/>
    </row>
    <row collapsed="false" customFormat="false" customHeight="false" hidden="true" ht="60" outlineLevel="0" r="502">
      <c r="A502" s="391" t="s">
        <v>391</v>
      </c>
      <c r="B502" s="35" t="s">
        <v>392</v>
      </c>
      <c r="C502" s="35" t="s">
        <v>202</v>
      </c>
      <c r="D502" s="35" t="n">
        <v>91</v>
      </c>
      <c r="E502" s="35"/>
      <c r="F502" s="35"/>
      <c r="G502" s="281"/>
    </row>
    <row collapsed="false" customFormat="false" customHeight="false" hidden="true" ht="60" outlineLevel="0" r="503">
      <c r="A503" s="391" t="s">
        <v>32</v>
      </c>
      <c r="B503" s="35" t="s">
        <v>393</v>
      </c>
      <c r="C503" s="35" t="s">
        <v>312</v>
      </c>
      <c r="D503" s="35" t="n">
        <v>165</v>
      </c>
      <c r="E503" s="35"/>
      <c r="F503" s="35"/>
      <c r="G503" s="281"/>
    </row>
    <row collapsed="false" customFormat="false" customHeight="false" hidden="true" ht="90" outlineLevel="0" r="504">
      <c r="A504" s="391" t="s">
        <v>36</v>
      </c>
      <c r="B504" s="35" t="s">
        <v>394</v>
      </c>
      <c r="C504" s="35" t="s">
        <v>208</v>
      </c>
      <c r="D504" s="35" t="n">
        <v>13.4</v>
      </c>
      <c r="E504" s="35"/>
      <c r="F504" s="35"/>
      <c r="G504" s="281"/>
    </row>
    <row collapsed="false" customFormat="false" customHeight="false" hidden="true" ht="135" outlineLevel="0" r="505">
      <c r="A505" s="391" t="s">
        <v>395</v>
      </c>
      <c r="B505" s="35" t="s">
        <v>396</v>
      </c>
      <c r="C505" s="35" t="s">
        <v>204</v>
      </c>
      <c r="D505" s="35" t="n">
        <v>100</v>
      </c>
      <c r="E505" s="35"/>
      <c r="F505" s="35"/>
      <c r="G505" s="281"/>
    </row>
    <row collapsed="false" customFormat="false" customHeight="false" hidden="true" ht="120" outlineLevel="0" r="506">
      <c r="A506" s="391" t="s">
        <v>397</v>
      </c>
      <c r="B506" s="35" t="s">
        <v>398</v>
      </c>
      <c r="C506" s="35" t="s">
        <v>204</v>
      </c>
      <c r="D506" s="35" t="n">
        <v>100</v>
      </c>
      <c r="E506" s="35"/>
      <c r="F506" s="35"/>
      <c r="G506" s="281"/>
    </row>
    <row collapsed="false" customFormat="false" customHeight="false" hidden="true" ht="75" outlineLevel="0" r="507">
      <c r="A507" s="391" t="s">
        <v>399</v>
      </c>
      <c r="B507" s="35" t="s">
        <v>400</v>
      </c>
      <c r="C507" s="35" t="s">
        <v>212</v>
      </c>
      <c r="D507" s="35" t="n">
        <v>17</v>
      </c>
      <c r="E507" s="35"/>
      <c r="F507" s="35"/>
      <c r="G507" s="281"/>
    </row>
    <row collapsed="false" customFormat="false" customHeight="false" hidden="true" ht="105" outlineLevel="0" r="508">
      <c r="A508" s="391" t="s">
        <v>401</v>
      </c>
      <c r="B508" s="35" t="s">
        <v>402</v>
      </c>
      <c r="C508" s="35" t="s">
        <v>212</v>
      </c>
      <c r="D508" s="35" t="n">
        <v>1</v>
      </c>
      <c r="E508" s="35"/>
      <c r="F508" s="35"/>
      <c r="G508" s="281"/>
    </row>
    <row collapsed="false" customFormat="false" customHeight="false" hidden="true" ht="165" outlineLevel="0" r="509">
      <c r="A509" s="391" t="s">
        <v>403</v>
      </c>
      <c r="B509" s="35" t="s">
        <v>404</v>
      </c>
      <c r="C509" s="35" t="s">
        <v>204</v>
      </c>
      <c r="D509" s="35" t="n">
        <v>55.7</v>
      </c>
      <c r="E509" s="35"/>
      <c r="F509" s="35"/>
      <c r="G509" s="281"/>
    </row>
    <row collapsed="false" customFormat="false" customHeight="false" hidden="true" ht="45" outlineLevel="0" r="510">
      <c r="A510" s="391" t="s">
        <v>405</v>
      </c>
      <c r="B510" s="35" t="s">
        <v>406</v>
      </c>
      <c r="C510" s="35" t="s">
        <v>204</v>
      </c>
      <c r="D510" s="35" t="n">
        <v>29.6</v>
      </c>
      <c r="E510" s="35"/>
      <c r="F510" s="35"/>
      <c r="G510" s="281"/>
    </row>
    <row collapsed="false" customFormat="false" customHeight="true" hidden="true" ht="30" outlineLevel="0" r="511">
      <c r="A511" s="38" t="n">
        <v>2</v>
      </c>
      <c r="B511" s="502" t="s">
        <v>115</v>
      </c>
      <c r="C511" s="502"/>
      <c r="D511" s="502"/>
      <c r="E511" s="502"/>
      <c r="F511" s="502"/>
      <c r="G511" s="502"/>
    </row>
    <row collapsed="false" customFormat="false" customHeight="false" hidden="true" ht="150" outlineLevel="0" r="512">
      <c r="A512" s="391" t="s">
        <v>274</v>
      </c>
      <c r="B512" s="35" t="s">
        <v>407</v>
      </c>
      <c r="C512" s="35" t="s">
        <v>204</v>
      </c>
      <c r="D512" s="35" t="n">
        <v>12.4</v>
      </c>
      <c r="E512" s="35"/>
      <c r="F512" s="35"/>
      <c r="G512" s="281"/>
    </row>
    <row collapsed="false" customFormat="false" customHeight="false" hidden="true" ht="75" outlineLevel="0" r="513">
      <c r="A513" s="391" t="s">
        <v>46</v>
      </c>
      <c r="B513" s="35" t="s">
        <v>408</v>
      </c>
      <c r="C513" s="35" t="s">
        <v>223</v>
      </c>
      <c r="D513" s="35" t="n">
        <v>850</v>
      </c>
      <c r="E513" s="35"/>
      <c r="F513" s="35"/>
      <c r="G513" s="281"/>
    </row>
    <row collapsed="false" customFormat="false" customHeight="false" hidden="true" ht="105" outlineLevel="0" r="514">
      <c r="A514" s="391" t="s">
        <v>409</v>
      </c>
      <c r="B514" s="35" t="s">
        <v>410</v>
      </c>
      <c r="C514" s="35" t="s">
        <v>223</v>
      </c>
      <c r="D514" s="35" t="n">
        <v>95</v>
      </c>
      <c r="E514" s="35"/>
      <c r="F514" s="35"/>
      <c r="G514" s="281"/>
    </row>
    <row collapsed="false" customFormat="false" customHeight="true" hidden="true" ht="45" outlineLevel="0" r="515">
      <c r="A515" s="38" t="n">
        <v>3</v>
      </c>
      <c r="B515" s="502" t="s">
        <v>50</v>
      </c>
      <c r="C515" s="502"/>
      <c r="D515" s="502"/>
      <c r="E515" s="502"/>
      <c r="F515" s="502"/>
      <c r="G515" s="502"/>
    </row>
    <row collapsed="false" customFormat="false" customHeight="true" hidden="true" ht="31.5" outlineLevel="0" r="516">
      <c r="A516" s="591" t="s">
        <v>52</v>
      </c>
      <c r="B516" s="603" t="s">
        <v>411</v>
      </c>
      <c r="C516" s="41" t="s">
        <v>204</v>
      </c>
      <c r="D516" s="41" t="n">
        <v>7.7</v>
      </c>
      <c r="E516" s="41"/>
      <c r="F516" s="41"/>
      <c r="G516" s="41"/>
    </row>
    <row collapsed="false" customFormat="false" customHeight="false" hidden="true" ht="78.75" outlineLevel="0" r="517">
      <c r="A517" s="591"/>
      <c r="B517" s="51" t="s">
        <v>412</v>
      </c>
      <c r="C517" s="41"/>
      <c r="D517" s="41"/>
      <c r="E517" s="41"/>
      <c r="F517" s="41"/>
      <c r="G517" s="41"/>
    </row>
    <row collapsed="false" customFormat="false" customHeight="true" hidden="true" ht="31.5" outlineLevel="0" r="518">
      <c r="A518" s="591" t="s">
        <v>413</v>
      </c>
      <c r="B518" s="603" t="s">
        <v>414</v>
      </c>
      <c r="C518" s="41" t="s">
        <v>223</v>
      </c>
      <c r="D518" s="41" t="n">
        <v>3890</v>
      </c>
      <c r="E518" s="41"/>
      <c r="F518" s="41"/>
      <c r="G518" s="41"/>
    </row>
    <row collapsed="false" customFormat="false" customHeight="false" hidden="true" ht="63" outlineLevel="0" r="519">
      <c r="A519" s="591"/>
      <c r="B519" s="51" t="s">
        <v>352</v>
      </c>
      <c r="C519" s="41"/>
      <c r="D519" s="41"/>
      <c r="E519" s="41"/>
      <c r="F519" s="41"/>
      <c r="G519" s="41"/>
    </row>
    <row collapsed="false" customFormat="false" customHeight="false" hidden="true" ht="15.75" outlineLevel="0" r="520">
      <c r="A520" s="395"/>
    </row>
    <row collapsed="false" customFormat="false" customHeight="false" hidden="true" ht="45" outlineLevel="0" r="521">
      <c r="A521" s="600" t="s">
        <v>81</v>
      </c>
    </row>
    <row collapsed="false" customFormat="false" customHeight="false" hidden="true" ht="15.75" outlineLevel="0" r="522">
      <c r="A522" s="58" t="s">
        <v>415</v>
      </c>
      <c r="B522" s="58"/>
      <c r="C522" s="58"/>
      <c r="D522" s="58"/>
      <c r="E522" s="58"/>
      <c r="F522" s="58"/>
      <c r="G522" s="58"/>
    </row>
    <row collapsed="false" customFormat="false" customHeight="false" hidden="false" ht="12.85" outlineLevel="0" r="523"/>
    <row collapsed="false" customFormat="false" customHeight="false" hidden="true" ht="15.75" outlineLevel="0" r="524">
      <c r="A524" s="385" t="s">
        <v>416</v>
      </c>
    </row>
    <row collapsed="false" customFormat="false" customHeight="false" hidden="true" ht="15.75" outlineLevel="0" r="525">
      <c r="A525" s="396" t="s">
        <v>361</v>
      </c>
      <c r="B525" s="396"/>
      <c r="C525" s="396"/>
      <c r="D525" s="396"/>
      <c r="E525" s="396"/>
      <c r="F525" s="396"/>
      <c r="G525" s="396"/>
    </row>
    <row collapsed="false" customFormat="false" customHeight="false" hidden="true" ht="15.75" outlineLevel="0" r="526">
      <c r="A526" s="396" t="s">
        <v>417</v>
      </c>
      <c r="B526" s="396"/>
      <c r="C526" s="396"/>
      <c r="D526" s="396"/>
      <c r="E526" s="396"/>
      <c r="F526" s="396"/>
      <c r="G526" s="396"/>
    </row>
    <row collapsed="false" customFormat="false" customHeight="false" hidden="true" ht="15.75" outlineLevel="0" r="527">
      <c r="A527" s="396" t="s">
        <v>418</v>
      </c>
      <c r="B527" s="396"/>
      <c r="C527" s="396"/>
      <c r="D527" s="396"/>
      <c r="E527" s="396"/>
      <c r="F527" s="396"/>
      <c r="G527" s="396"/>
    </row>
    <row collapsed="false" customFormat="false" customHeight="false" hidden="true" ht="15.75" outlineLevel="0" r="528">
      <c r="A528" s="497"/>
    </row>
    <row collapsed="false" customFormat="false" customHeight="false" hidden="true" ht="15.75" outlineLevel="0" r="529">
      <c r="A529" s="497"/>
    </row>
    <row collapsed="false" customFormat="false" customHeight="true" hidden="true" ht="16.5" outlineLevel="0" r="530">
      <c r="A530" s="33" t="s">
        <v>419</v>
      </c>
      <c r="B530" s="33"/>
      <c r="C530" s="33"/>
      <c r="D530" s="33" t="s">
        <v>420</v>
      </c>
      <c r="E530" s="33"/>
      <c r="F530" s="33"/>
      <c r="G530" s="200" t="s">
        <v>477</v>
      </c>
      <c r="H530" s="33" t="s">
        <v>478</v>
      </c>
      <c r="I530" s="33"/>
      <c r="J530" s="33"/>
      <c r="K530" s="33" t="s">
        <v>421</v>
      </c>
      <c r="L530" s="33"/>
    </row>
    <row collapsed="false" customFormat="false" customHeight="true" hidden="true" ht="15.6" outlineLevel="0" r="531">
      <c r="A531" s="206" t="n">
        <v>1</v>
      </c>
      <c r="B531" s="206"/>
      <c r="C531" s="206"/>
      <c r="D531" s="206" t="n">
        <v>2</v>
      </c>
      <c r="E531" s="206"/>
      <c r="F531" s="206"/>
      <c r="G531" s="205" t="n">
        <v>3</v>
      </c>
      <c r="H531" s="206" t="n">
        <v>4</v>
      </c>
      <c r="I531" s="206"/>
      <c r="J531" s="206"/>
      <c r="K531" s="206" t="n">
        <v>5</v>
      </c>
      <c r="L531" s="206"/>
    </row>
    <row collapsed="false" customFormat="false" customHeight="true" hidden="true" ht="60" outlineLevel="0" r="532">
      <c r="A532" s="41" t="s">
        <v>422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90" outlineLevel="0" r="533">
      <c r="A533" s="41" t="s">
        <v>423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05" outlineLevel="0" r="534">
      <c r="A534" s="233" t="s">
        <v>424</v>
      </c>
      <c r="B534" s="233"/>
      <c r="C534" s="233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425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60" outlineLevel="0" r="536">
      <c r="A536" s="41" t="s">
        <v>426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41" t="s">
        <v>427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105" outlineLevel="0" r="538">
      <c r="A538" s="41" t="s">
        <v>428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05" outlineLevel="0" r="539">
      <c r="A539" s="41" t="s">
        <v>429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60" outlineLevel="0" r="540">
      <c r="A540" s="41" t="s">
        <v>430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75" outlineLevel="0" r="541">
      <c r="A541" s="41" t="s">
        <v>431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120" outlineLevel="0" r="542">
      <c r="A542" s="41" t="s">
        <v>432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30" outlineLevel="0" r="543">
      <c r="A543" s="41" t="s">
        <v>433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135" outlineLevel="0" r="544">
      <c r="A544" s="41" t="s">
        <v>434</v>
      </c>
      <c r="B544" s="41"/>
      <c r="C544" s="41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41" t="s">
        <v>435</v>
      </c>
      <c r="B545" s="41"/>
      <c r="C545" s="41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true" hidden="true" ht="75" outlineLevel="0" r="546">
      <c r="A546" s="41" t="s">
        <v>436</v>
      </c>
      <c r="B546" s="41"/>
      <c r="C546" s="41"/>
      <c r="D546" s="43"/>
      <c r="E546" s="43"/>
      <c r="F546" s="43"/>
      <c r="G546" s="47"/>
      <c r="H546" s="43"/>
      <c r="I546" s="43"/>
      <c r="J546" s="43"/>
      <c r="K546" s="43"/>
      <c r="L546" s="43"/>
    </row>
    <row collapsed="false" customFormat="false" customHeight="true" hidden="true" ht="75" outlineLevel="0" r="547">
      <c r="A547" s="233" t="s">
        <v>437</v>
      </c>
      <c r="B547" s="233"/>
      <c r="C547" s="233"/>
      <c r="D547" s="43"/>
      <c r="E547" s="43"/>
      <c r="F547" s="43"/>
      <c r="G547" s="47"/>
      <c r="H547" s="43"/>
      <c r="I547" s="43"/>
      <c r="J547" s="43"/>
      <c r="K547" s="43"/>
      <c r="L547" s="43"/>
    </row>
    <row collapsed="false" customFormat="false" customHeight="true" hidden="true" ht="45" outlineLevel="0" r="548">
      <c r="A548" s="233" t="s">
        <v>438</v>
      </c>
      <c r="B548" s="233"/>
      <c r="C548" s="233"/>
      <c r="D548" s="43"/>
      <c r="E548" s="43"/>
      <c r="F548" s="43"/>
      <c r="G548" s="47"/>
      <c r="H548" s="43"/>
      <c r="I548" s="43"/>
      <c r="J548" s="43"/>
      <c r="K548" s="43"/>
      <c r="L548" s="43"/>
    </row>
    <row collapsed="false" customFormat="false" customHeight="false" hidden="true" ht="15.75" outlineLevel="0" r="549">
      <c r="A549" s="150"/>
      <c r="B549" s="190"/>
      <c r="C549" s="236"/>
      <c r="D549" s="236"/>
      <c r="E549" s="190"/>
      <c r="F549" s="236"/>
      <c r="G549" s="236"/>
      <c r="H549" s="236"/>
      <c r="I549" s="190"/>
      <c r="J549" s="236"/>
      <c r="K549" s="236"/>
      <c r="L549" s="190"/>
    </row>
    <row collapsed="false" customFormat="false" customHeight="false" hidden="true" ht="15.75" outlineLevel="0" r="550">
      <c r="A550" s="150"/>
      <c r="B550" s="190"/>
      <c r="C550" s="190"/>
      <c r="D550" s="236"/>
      <c r="E550" s="190"/>
      <c r="F550" s="190"/>
      <c r="G550" s="236"/>
      <c r="H550" s="236"/>
      <c r="I550" s="190"/>
      <c r="J550" s="190"/>
      <c r="K550" s="236"/>
      <c r="L550" s="190"/>
    </row>
    <row collapsed="false" customFormat="false" customHeight="false" hidden="true" ht="63" outlineLevel="0" r="551">
      <c r="A551" s="150" t="s">
        <v>149</v>
      </c>
      <c r="B551" s="190"/>
      <c r="C551" s="236"/>
      <c r="D551" s="236"/>
      <c r="E551" s="190"/>
      <c r="F551" s="236"/>
      <c r="G551" s="236"/>
      <c r="H551" s="236"/>
      <c r="I551" s="190"/>
      <c r="J551" s="236"/>
      <c r="K551" s="236"/>
      <c r="L551" s="190"/>
    </row>
    <row collapsed="false" customFormat="false" customHeight="true" hidden="true" ht="31.5" outlineLevel="0" r="552">
      <c r="A552" s="150"/>
      <c r="B552" s="150"/>
      <c r="C552" s="196" t="s">
        <v>439</v>
      </c>
      <c r="D552" s="196"/>
      <c r="E552" s="150"/>
      <c r="F552" s="196" t="s">
        <v>151</v>
      </c>
      <c r="G552" s="196"/>
      <c r="H552" s="196"/>
      <c r="I552" s="150"/>
      <c r="J552" s="196" t="s">
        <v>152</v>
      </c>
      <c r="K552" s="196"/>
      <c r="L552" s="150"/>
    </row>
  </sheetData>
  <mergeCells count="1037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6:Q456"/>
    <mergeCell ref="O458:Q458"/>
    <mergeCell ref="O459:Q459"/>
    <mergeCell ref="O460:Q460"/>
    <mergeCell ref="A462:Q462"/>
    <mergeCell ref="A463:Q463"/>
    <mergeCell ref="A465:Q465"/>
    <mergeCell ref="A466:Q466"/>
    <mergeCell ref="A468:A469"/>
    <mergeCell ref="B468:B469"/>
    <mergeCell ref="C468:C469"/>
    <mergeCell ref="D468:D469"/>
    <mergeCell ref="E468:E469"/>
    <mergeCell ref="F468:I468"/>
    <mergeCell ref="J468:M468"/>
    <mergeCell ref="N468:Q468"/>
    <mergeCell ref="B471:Q471"/>
    <mergeCell ref="B478:Q478"/>
    <mergeCell ref="B481:Q481"/>
    <mergeCell ref="A484:Q484"/>
    <mergeCell ref="A485:Q485"/>
    <mergeCell ref="A490:F490"/>
    <mergeCell ref="A491:F491"/>
    <mergeCell ref="A494:A496"/>
    <mergeCell ref="B494:B496"/>
    <mergeCell ref="D494:F494"/>
    <mergeCell ref="D495:D496"/>
    <mergeCell ref="E495:F495"/>
    <mergeCell ref="B498:G498"/>
    <mergeCell ref="B511:G511"/>
    <mergeCell ref="B515:G515"/>
    <mergeCell ref="A516:A517"/>
    <mergeCell ref="C516:C517"/>
    <mergeCell ref="D516:D517"/>
    <mergeCell ref="E516:E517"/>
    <mergeCell ref="F516:F517"/>
    <mergeCell ref="G516:G517"/>
    <mergeCell ref="A518:A519"/>
    <mergeCell ref="C518:C519"/>
    <mergeCell ref="D518:D519"/>
    <mergeCell ref="E518:E519"/>
    <mergeCell ref="F518:F519"/>
    <mergeCell ref="G518:G519"/>
    <mergeCell ref="A522:G522"/>
    <mergeCell ref="A525:G525"/>
    <mergeCell ref="A526:G526"/>
    <mergeCell ref="A527:G527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A546:C546"/>
    <mergeCell ref="D546:F546"/>
    <mergeCell ref="H546:J546"/>
    <mergeCell ref="K546:L546"/>
    <mergeCell ref="A547:C547"/>
    <mergeCell ref="D547:F547"/>
    <mergeCell ref="H547:J547"/>
    <mergeCell ref="K547:L547"/>
    <mergeCell ref="A548:C548"/>
    <mergeCell ref="D548:F548"/>
    <mergeCell ref="H548:J548"/>
    <mergeCell ref="K548:L548"/>
    <mergeCell ref="B549:B551"/>
    <mergeCell ref="C549:D551"/>
    <mergeCell ref="E549:E551"/>
    <mergeCell ref="F549:H551"/>
    <mergeCell ref="I549:I551"/>
    <mergeCell ref="J549:K551"/>
    <mergeCell ref="L549:L551"/>
    <mergeCell ref="C552:D552"/>
    <mergeCell ref="F552:H552"/>
    <mergeCell ref="J552:K552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8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2"/>
  <sheetViews>
    <sheetView colorId="64" defaultGridColor="true" rightToLeft="false" showFormulas="false" showGridLines="true" showOutlineSymbols="true" showRowColHeaders="true" showZeros="true" tabSelected="false" topLeftCell="A480" view="normal" windowProtection="true" workbookViewId="0" zoomScale="130" zoomScaleNormal="130" zoomScalePageLayoutView="100">
      <pane activePane="bottomLeft" state="frozen" topLeftCell="A497" xSplit="0" ySplit="12"/>
      <selection activeCell="A480" activeCellId="0" pane="topLeft" sqref="A480"/>
      <selection activeCell="D498" activeCellId="0" pane="bottomLeft" sqref="D498"/>
    </sheetView>
  </sheetViews>
  <sheetFormatPr defaultRowHeight="15"/>
  <cols>
    <col collapsed="false" hidden="false" max="1" min="1" style="0" width="7.71428571428571"/>
    <col collapsed="false" hidden="false" max="2" min="2" style="0" width="60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20.2857142857143"/>
    <col collapsed="false" hidden="false" max="7" min="7" style="0" width="24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3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7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1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30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3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7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46.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3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41.45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30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55.1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true" hidden="true" ht="15.6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65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30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30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45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60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30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45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45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45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30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45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60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15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30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60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30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45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3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45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63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2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2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3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3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4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4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3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5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6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7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8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5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6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7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8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45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45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  <c r="D392" s="396"/>
      <c r="E392" s="396"/>
      <c r="F392" s="396"/>
      <c r="G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235</v>
      </c>
      <c r="C394" s="32" t="s">
        <v>87</v>
      </c>
      <c r="D394" s="32" t="s">
        <v>236</v>
      </c>
      <c r="E394" s="32" t="s">
        <v>89</v>
      </c>
      <c r="F394" s="32" t="s">
        <v>237</v>
      </c>
      <c r="G394" s="32"/>
      <c r="H394" s="32"/>
      <c r="I394" s="32"/>
      <c r="J394" s="32"/>
    </row>
    <row collapsed="false" customFormat="false" customHeight="false" hidden="true" ht="45" outlineLevel="0" r="395">
      <c r="A395" s="32"/>
      <c r="B395" s="32"/>
      <c r="C395" s="32"/>
      <c r="D395" s="32"/>
      <c r="E395" s="32"/>
      <c r="F395" s="38" t="s">
        <v>93</v>
      </c>
      <c r="G395" s="38" t="s">
        <v>94</v>
      </c>
      <c r="H395" s="38" t="s">
        <v>95</v>
      </c>
      <c r="I395" s="38" t="s">
        <v>239</v>
      </c>
      <c r="J395" s="229" t="s">
        <v>240</v>
      </c>
    </row>
    <row collapsed="false" customFormat="false" customHeight="false" hidden="true" ht="15" outlineLevel="0" r="396">
      <c r="A396" s="204" t="n">
        <v>1</v>
      </c>
      <c r="B396" s="204" t="n">
        <v>2</v>
      </c>
      <c r="C396" s="204" t="n">
        <v>3</v>
      </c>
      <c r="D396" s="204" t="n">
        <v>4</v>
      </c>
      <c r="E396" s="204" t="n">
        <v>5</v>
      </c>
      <c r="F396" s="204" t="n">
        <v>6</v>
      </c>
      <c r="G396" s="204" t="n">
        <v>7</v>
      </c>
      <c r="H396" s="204" t="n">
        <v>8</v>
      </c>
      <c r="I396" s="204" t="n">
        <v>9</v>
      </c>
      <c r="J396" s="229" t="n">
        <v>10</v>
      </c>
    </row>
    <row collapsed="false" customFormat="false" customHeight="true" hidden="true" ht="15" outlineLevel="0" r="397">
      <c r="A397" s="41" t="n">
        <v>3</v>
      </c>
      <c r="B397" s="533" t="s">
        <v>76</v>
      </c>
      <c r="C397" s="233" t="s">
        <v>282</v>
      </c>
      <c r="D397" s="233" t="s">
        <v>283</v>
      </c>
      <c r="E397" s="234" t="s">
        <v>243</v>
      </c>
      <c r="F397" s="240" t="n">
        <f aca="false">G397+H397+I397+J397</f>
        <v>832.375</v>
      </c>
      <c r="G397" s="240" t="n">
        <f aca="false">G404</f>
        <v>0</v>
      </c>
      <c r="H397" s="371"/>
      <c r="I397" s="240" t="n">
        <f aca="false">I404</f>
        <v>832.375</v>
      </c>
      <c r="J397" s="240" t="n">
        <f aca="false">J404</f>
        <v>0</v>
      </c>
    </row>
    <row collapsed="false" customFormat="false" customHeight="false" hidden="true" ht="30" outlineLevel="0" r="398">
      <c r="A398" s="41"/>
      <c r="B398" s="533" t="s">
        <v>78</v>
      </c>
      <c r="C398" s="233"/>
      <c r="D398" s="233"/>
      <c r="E398" s="222" t="s">
        <v>244</v>
      </c>
      <c r="F398" s="240"/>
      <c r="G398" s="240"/>
      <c r="H398" s="371"/>
      <c r="I398" s="240"/>
      <c r="J398" s="240"/>
    </row>
    <row collapsed="false" customFormat="false" customHeight="false" hidden="true" ht="15" outlineLevel="0" r="399">
      <c r="A399" s="41"/>
      <c r="B399" s="465"/>
      <c r="C399" s="233"/>
      <c r="D399" s="233"/>
      <c r="E399" s="234" t="s">
        <v>245</v>
      </c>
      <c r="F399" s="240" t="n">
        <f aca="false">G399+H399+I399+J399</f>
        <v>1057.2</v>
      </c>
      <c r="G399" s="240" t="n">
        <f aca="false">G407</f>
        <v>0</v>
      </c>
      <c r="H399" s="371"/>
      <c r="I399" s="240" t="n">
        <f aca="false">I407</f>
        <v>1057.2</v>
      </c>
      <c r="J399" s="240" t="n">
        <f aca="false">J407</f>
        <v>0</v>
      </c>
    </row>
    <row collapsed="false" customFormat="false" customHeight="false" hidden="true" ht="15" outlineLevel="0" r="400">
      <c r="A400" s="41"/>
      <c r="B400" s="465"/>
      <c r="C400" s="233"/>
      <c r="D400" s="233"/>
      <c r="E400" s="222" t="s">
        <v>244</v>
      </c>
      <c r="F400" s="240"/>
      <c r="G400" s="240"/>
      <c r="H400" s="371"/>
      <c r="I400" s="240"/>
      <c r="J400" s="240"/>
    </row>
    <row collapsed="false" customFormat="false" customHeight="false" hidden="true" ht="15" outlineLevel="0" r="401">
      <c r="A401" s="41"/>
      <c r="B401" s="465"/>
      <c r="C401" s="233"/>
      <c r="D401" s="233"/>
      <c r="E401" s="234" t="s">
        <v>246</v>
      </c>
      <c r="F401" s="240" t="n">
        <f aca="false">G401+H401+I401+J401</f>
        <v>1013.1</v>
      </c>
      <c r="G401" s="240" t="n">
        <f aca="false">G409</f>
        <v>0</v>
      </c>
      <c r="H401" s="371"/>
      <c r="I401" s="240" t="n">
        <f aca="false">I409</f>
        <v>1013.1</v>
      </c>
      <c r="J401" s="240" t="n">
        <f aca="false">J409</f>
        <v>0</v>
      </c>
    </row>
    <row collapsed="false" customFormat="false" customHeight="false" hidden="true" ht="15" outlineLevel="0" r="402">
      <c r="A402" s="41"/>
      <c r="B402" s="219"/>
      <c r="C402" s="233"/>
      <c r="D402" s="233"/>
      <c r="E402" s="222" t="s">
        <v>244</v>
      </c>
      <c r="F402" s="240"/>
      <c r="G402" s="240"/>
      <c r="H402" s="371"/>
      <c r="I402" s="240"/>
      <c r="J402" s="240"/>
    </row>
    <row collapsed="false" customFormat="false" customHeight="false" hidden="true" ht="15" outlineLevel="0" r="403">
      <c r="A403" s="35"/>
      <c r="B403" s="35" t="s">
        <v>100</v>
      </c>
      <c r="C403" s="35"/>
      <c r="D403" s="222"/>
      <c r="E403" s="35"/>
      <c r="F403" s="594" t="n">
        <f aca="false">F401+F399+F397</f>
        <v>2902.675</v>
      </c>
      <c r="G403" s="594" t="n">
        <f aca="false">G401+G399+G397</f>
        <v>0</v>
      </c>
      <c r="H403" s="594" t="n">
        <f aca="false">H401+H399+H397</f>
        <v>0</v>
      </c>
      <c r="I403" s="594" t="n">
        <f aca="false">I401+I399+I397</f>
        <v>2902.675</v>
      </c>
      <c r="J403" s="594" t="n">
        <f aca="false">J401+J399+J397</f>
        <v>0</v>
      </c>
    </row>
    <row collapsed="false" customFormat="false" customHeight="true" hidden="true" ht="15" outlineLevel="0" r="404">
      <c r="A404" s="595" t="n">
        <v>41642</v>
      </c>
      <c r="B404" s="533" t="s">
        <v>284</v>
      </c>
      <c r="C404" s="233" t="s">
        <v>282</v>
      </c>
      <c r="D404" s="233" t="s">
        <v>285</v>
      </c>
      <c r="E404" s="234"/>
      <c r="F404" s="287" t="n">
        <f aca="false">G404+H404+I404+J404</f>
        <v>832.375</v>
      </c>
      <c r="G404" s="596" t="n">
        <v>0</v>
      </c>
      <c r="H404" s="596" t="n">
        <v>0</v>
      </c>
      <c r="I404" s="558" t="n">
        <v>832.375</v>
      </c>
      <c r="J404" s="596" t="n">
        <v>0</v>
      </c>
    </row>
    <row collapsed="false" customFormat="false" customHeight="false" hidden="true" ht="30" outlineLevel="0" r="405">
      <c r="A405" s="595"/>
      <c r="B405" s="533" t="s">
        <v>80</v>
      </c>
      <c r="C405" s="233"/>
      <c r="D405" s="233"/>
      <c r="E405" s="234" t="s">
        <v>243</v>
      </c>
      <c r="F405" s="287"/>
      <c r="G405" s="596"/>
      <c r="H405" s="596"/>
      <c r="I405" s="558"/>
      <c r="J405" s="596"/>
    </row>
    <row collapsed="false" customFormat="false" customHeight="false" hidden="true" ht="15" outlineLevel="0" r="406">
      <c r="A406" s="595"/>
      <c r="B406" s="465"/>
      <c r="C406" s="233"/>
      <c r="D406" s="233"/>
      <c r="E406" s="222" t="s">
        <v>244</v>
      </c>
      <c r="F406" s="287"/>
      <c r="G406" s="596"/>
      <c r="H406" s="596"/>
      <c r="I406" s="558"/>
      <c r="J406" s="596"/>
    </row>
    <row collapsed="false" customFormat="false" customHeight="false" hidden="true" ht="15" outlineLevel="0" r="407">
      <c r="A407" s="595"/>
      <c r="B407" s="465"/>
      <c r="C407" s="233"/>
      <c r="D407" s="233"/>
      <c r="E407" s="234" t="s">
        <v>245</v>
      </c>
      <c r="F407" s="287" t="n">
        <f aca="false">G407+H407+I407+J407</f>
        <v>1057.2</v>
      </c>
      <c r="G407" s="597" t="n">
        <v>0</v>
      </c>
      <c r="H407" s="375" t="n">
        <v>0</v>
      </c>
      <c r="I407" s="558" t="n">
        <v>1057.2</v>
      </c>
      <c r="J407" s="597" t="n">
        <v>0</v>
      </c>
    </row>
    <row collapsed="false" customFormat="false" customHeight="false" hidden="true" ht="15" outlineLevel="0" r="408">
      <c r="A408" s="595"/>
      <c r="B408" s="465"/>
      <c r="C408" s="233"/>
      <c r="D408" s="233"/>
      <c r="E408" s="222" t="s">
        <v>244</v>
      </c>
      <c r="F408" s="287"/>
      <c r="G408" s="597"/>
      <c r="H408" s="375"/>
      <c r="I408" s="558"/>
      <c r="J408" s="597"/>
    </row>
    <row collapsed="false" customFormat="false" customHeight="false" hidden="true" ht="15" outlineLevel="0" r="409">
      <c r="A409" s="595"/>
      <c r="B409" s="465"/>
      <c r="C409" s="233"/>
      <c r="D409" s="233"/>
      <c r="E409" s="234" t="s">
        <v>246</v>
      </c>
      <c r="F409" s="287" t="n">
        <f aca="false">G409+H409+I409+J409</f>
        <v>1013.1</v>
      </c>
      <c r="G409" s="596" t="n">
        <v>0</v>
      </c>
      <c r="H409" s="596" t="n">
        <v>0</v>
      </c>
      <c r="I409" s="558" t="n">
        <v>1013.1</v>
      </c>
      <c r="J409" s="596" t="n">
        <v>0</v>
      </c>
    </row>
    <row collapsed="false" customFormat="false" customHeight="false" hidden="true" ht="15" outlineLevel="0" r="410">
      <c r="A410" s="595"/>
      <c r="B410" s="219"/>
      <c r="C410" s="233"/>
      <c r="D410" s="233"/>
      <c r="E410" s="222" t="s">
        <v>244</v>
      </c>
      <c r="F410" s="287"/>
      <c r="G410" s="596"/>
      <c r="H410" s="596"/>
      <c r="I410" s="558"/>
      <c r="J410" s="596"/>
    </row>
    <row collapsed="false" customFormat="false" customHeight="false" hidden="true" ht="15" outlineLevel="0" r="411">
      <c r="A411" s="598"/>
      <c r="B411" s="35" t="s">
        <v>100</v>
      </c>
      <c r="C411" s="35"/>
      <c r="D411" s="222"/>
      <c r="E411" s="35"/>
      <c r="F411" s="529" t="n">
        <f aca="false">F409+F407+F404</f>
        <v>2902.675</v>
      </c>
      <c r="G411" s="529" t="n">
        <f aca="false">G409+G407+G404</f>
        <v>0</v>
      </c>
      <c r="H411" s="529" t="n">
        <f aca="false">H409+H407+H404</f>
        <v>0</v>
      </c>
      <c r="I411" s="529" t="n">
        <f aca="false">I409+I407+I404</f>
        <v>2902.675</v>
      </c>
      <c r="J411" s="529" t="n">
        <f aca="false">J409+J407+J404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true" ht="15.75" outlineLevel="0" r="413">
      <c r="A413" s="385" t="s">
        <v>286</v>
      </c>
    </row>
    <row collapsed="false" customFormat="false" customHeight="false" hidden="true" ht="15.75" outlineLevel="0" r="414">
      <c r="A414" s="396" t="s">
        <v>186</v>
      </c>
      <c r="B414" s="396"/>
      <c r="C414" s="396"/>
      <c r="D414" s="396"/>
      <c r="E414" s="396"/>
      <c r="F414" s="396"/>
      <c r="G414" s="396"/>
      <c r="H414" s="396"/>
      <c r="I414" s="396"/>
      <c r="J414" s="396"/>
      <c r="K414" s="396"/>
    </row>
    <row collapsed="false" customFormat="false" customHeight="false" hidden="true" ht="15.75" outlineLevel="0" r="415">
      <c r="A415" s="396" t="s">
        <v>287</v>
      </c>
      <c r="B415" s="396"/>
      <c r="C415" s="396"/>
      <c r="D415" s="396"/>
      <c r="E415" s="396"/>
      <c r="F415" s="396"/>
      <c r="G415" s="396"/>
    </row>
    <row collapsed="false" customFormat="false" customHeight="false" hidden="true" ht="15.75" outlineLevel="0" r="416">
      <c r="A416" s="396" t="s">
        <v>288</v>
      </c>
      <c r="B416" s="396"/>
      <c r="C416" s="396"/>
      <c r="D416" s="396"/>
      <c r="E416" s="396"/>
      <c r="F416" s="396"/>
      <c r="G416" s="396"/>
      <c r="H416" s="396"/>
      <c r="I416" s="396"/>
      <c r="J416" s="396"/>
      <c r="K416" s="396"/>
    </row>
    <row collapsed="false" customFormat="false" customHeight="false" hidden="true" ht="15.75" outlineLevel="0" r="417">
      <c r="A417" s="387"/>
    </row>
    <row collapsed="false" customFormat="false" customHeight="true" hidden="true" ht="131.25" outlineLevel="0" r="418">
      <c r="A418" s="155" t="s">
        <v>189</v>
      </c>
      <c r="B418" s="31" t="s">
        <v>289</v>
      </c>
      <c r="C418" s="31" t="s">
        <v>290</v>
      </c>
      <c r="D418" s="31" t="s">
        <v>291</v>
      </c>
      <c r="E418" s="31" t="s">
        <v>292</v>
      </c>
      <c r="F418" s="31" t="s">
        <v>293</v>
      </c>
      <c r="G418" s="31" t="s">
        <v>470</v>
      </c>
      <c r="H418" s="31" t="s">
        <v>471</v>
      </c>
      <c r="I418" s="31"/>
      <c r="J418" s="31" t="s">
        <v>294</v>
      </c>
      <c r="K418" s="31" t="s">
        <v>295</v>
      </c>
    </row>
    <row collapsed="false" customFormat="false" customHeight="false" hidden="true" ht="15" outlineLevel="0" r="419">
      <c r="A419" s="36" t="s">
        <v>12</v>
      </c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collapsed="false" customFormat="false" customHeight="false" hidden="true" ht="15" outlineLevel="0" r="420">
      <c r="A420" s="231" t="n">
        <v>1</v>
      </c>
      <c r="B420" s="231" t="n">
        <v>2</v>
      </c>
      <c r="C420" s="231" t="n">
        <v>3</v>
      </c>
      <c r="D420" s="231" t="n">
        <v>4</v>
      </c>
      <c r="E420" s="231" t="n">
        <v>5</v>
      </c>
      <c r="F420" s="231" t="n">
        <v>6</v>
      </c>
      <c r="G420" s="231" t="n">
        <v>7</v>
      </c>
      <c r="H420" s="599" t="n">
        <v>8</v>
      </c>
      <c r="I420" s="599"/>
      <c r="J420" s="231" t="n">
        <v>9</v>
      </c>
      <c r="K420" s="378" t="n">
        <v>10</v>
      </c>
    </row>
    <row collapsed="false" customFormat="false" customHeight="true" hidden="true" ht="120.75" outlineLevel="0" r="421">
      <c r="A421" s="38" t="n">
        <v>1</v>
      </c>
      <c r="B421" s="222" t="s">
        <v>296</v>
      </c>
      <c r="C421" s="35" t="s">
        <v>202</v>
      </c>
      <c r="D421" s="35" t="s">
        <v>297</v>
      </c>
      <c r="E421" s="35" t="s">
        <v>298</v>
      </c>
      <c r="F421" s="38" t="s">
        <v>183</v>
      </c>
      <c r="G421" s="222" t="n">
        <v>73.5</v>
      </c>
      <c r="H421" s="41" t="s">
        <v>472</v>
      </c>
      <c r="I421" s="41"/>
      <c r="J421" s="35" t="s">
        <v>299</v>
      </c>
      <c r="K421" s="281" t="s">
        <v>300</v>
      </c>
    </row>
    <row collapsed="false" customFormat="false" customHeight="true" hidden="true" ht="15" outlineLevel="0" r="422">
      <c r="A422" s="32" t="n">
        <v>2</v>
      </c>
      <c r="B422" s="233" t="s">
        <v>301</v>
      </c>
      <c r="C422" s="41" t="s">
        <v>204</v>
      </c>
      <c r="D422" s="41" t="s">
        <v>302</v>
      </c>
      <c r="E422" s="41" t="s">
        <v>298</v>
      </c>
      <c r="F422" s="217" t="s">
        <v>303</v>
      </c>
      <c r="G422" s="233" t="n">
        <v>1.2</v>
      </c>
      <c r="H422" s="41" t="s">
        <v>472</v>
      </c>
      <c r="I422" s="41"/>
      <c r="J422" s="41" t="s">
        <v>299</v>
      </c>
      <c r="K422" s="41" t="s">
        <v>300</v>
      </c>
    </row>
    <row collapsed="false" customFormat="false" customHeight="false" hidden="true" ht="120" outlineLevel="0" r="423">
      <c r="A423" s="32"/>
      <c r="B423" s="233"/>
      <c r="C423" s="41"/>
      <c r="D423" s="41"/>
      <c r="E423" s="41"/>
      <c r="F423" s="38" t="s">
        <v>304</v>
      </c>
      <c r="G423" s="233"/>
      <c r="H423" s="41"/>
      <c r="I423" s="41"/>
      <c r="J423" s="41"/>
      <c r="K423" s="41"/>
    </row>
    <row collapsed="false" customFormat="false" customHeight="true" hidden="true" ht="135.75" outlineLevel="0" r="424">
      <c r="A424" s="38" t="n">
        <v>3</v>
      </c>
      <c r="B424" s="222" t="s">
        <v>305</v>
      </c>
      <c r="C424" s="35" t="s">
        <v>204</v>
      </c>
      <c r="D424" s="35" t="s">
        <v>306</v>
      </c>
      <c r="E424" s="35" t="s">
        <v>298</v>
      </c>
      <c r="F424" s="38" t="s">
        <v>307</v>
      </c>
      <c r="G424" s="222" t="n">
        <v>10</v>
      </c>
      <c r="H424" s="41" t="s">
        <v>472</v>
      </c>
      <c r="I424" s="41"/>
      <c r="J424" s="35" t="s">
        <v>120</v>
      </c>
      <c r="K424" s="281" t="s">
        <v>300</v>
      </c>
    </row>
    <row collapsed="false" customFormat="false" customHeight="true" hidden="true" ht="120.75" outlineLevel="0" r="425">
      <c r="A425" s="38" t="n">
        <v>4</v>
      </c>
      <c r="B425" s="222" t="s">
        <v>308</v>
      </c>
      <c r="C425" s="35" t="s">
        <v>202</v>
      </c>
      <c r="D425" s="35" t="s">
        <v>309</v>
      </c>
      <c r="E425" s="35" t="s">
        <v>298</v>
      </c>
      <c r="F425" s="35" t="s">
        <v>183</v>
      </c>
      <c r="G425" s="222" t="n">
        <v>91</v>
      </c>
      <c r="H425" s="41" t="s">
        <v>472</v>
      </c>
      <c r="I425" s="41"/>
      <c r="J425" s="35" t="s">
        <v>310</v>
      </c>
      <c r="K425" s="281" t="s">
        <v>300</v>
      </c>
    </row>
    <row collapsed="false" customFormat="false" customHeight="true" hidden="true" ht="150.75" outlineLevel="0" r="426">
      <c r="A426" s="38" t="n">
        <v>5</v>
      </c>
      <c r="B426" s="222" t="s">
        <v>311</v>
      </c>
      <c r="C426" s="35" t="s">
        <v>312</v>
      </c>
      <c r="D426" s="222" t="s">
        <v>313</v>
      </c>
      <c r="E426" s="35" t="s">
        <v>298</v>
      </c>
      <c r="F426" s="35" t="s">
        <v>183</v>
      </c>
      <c r="G426" s="222" t="n">
        <v>165</v>
      </c>
      <c r="H426" s="41" t="s">
        <v>473</v>
      </c>
      <c r="I426" s="41"/>
      <c r="J426" s="35" t="s">
        <v>69</v>
      </c>
      <c r="K426" s="281" t="s">
        <v>300</v>
      </c>
    </row>
    <row collapsed="false" customFormat="false" customHeight="true" hidden="true" ht="150.75" outlineLevel="0" r="427">
      <c r="A427" s="38" t="n">
        <v>6</v>
      </c>
      <c r="B427" s="222" t="s">
        <v>314</v>
      </c>
      <c r="C427" s="35" t="s">
        <v>208</v>
      </c>
      <c r="D427" s="35" t="s">
        <v>315</v>
      </c>
      <c r="E427" s="35" t="s">
        <v>298</v>
      </c>
      <c r="F427" s="35" t="s">
        <v>183</v>
      </c>
      <c r="G427" s="222" t="n">
        <v>13.4</v>
      </c>
      <c r="H427" s="41" t="s">
        <v>472</v>
      </c>
      <c r="I427" s="41"/>
      <c r="J427" s="35" t="s">
        <v>310</v>
      </c>
      <c r="K427" s="281" t="s">
        <v>300</v>
      </c>
    </row>
    <row collapsed="false" customFormat="false" customHeight="true" hidden="true" ht="15" outlineLevel="0" r="428">
      <c r="A428" s="32" t="n">
        <v>7</v>
      </c>
      <c r="B428" s="233" t="s">
        <v>316</v>
      </c>
      <c r="C428" s="41" t="s">
        <v>204</v>
      </c>
      <c r="D428" s="41" t="s">
        <v>317</v>
      </c>
      <c r="E428" s="41" t="s">
        <v>298</v>
      </c>
      <c r="F428" s="217" t="s">
        <v>318</v>
      </c>
      <c r="G428" s="233" t="n">
        <v>100</v>
      </c>
      <c r="H428" s="41" t="s">
        <v>472</v>
      </c>
      <c r="I428" s="41"/>
      <c r="J428" s="41" t="s">
        <v>120</v>
      </c>
      <c r="K428" s="41" t="s">
        <v>300</v>
      </c>
    </row>
    <row collapsed="false" customFormat="false" customHeight="false" hidden="true" ht="15" outlineLevel="0" r="429">
      <c r="A429" s="32"/>
      <c r="B429" s="233"/>
      <c r="C429" s="41"/>
      <c r="D429" s="41"/>
      <c r="E429" s="41"/>
      <c r="F429" s="217"/>
      <c r="G429" s="233"/>
      <c r="H429" s="41"/>
      <c r="I429" s="41"/>
      <c r="J429" s="41"/>
      <c r="K429" s="41"/>
    </row>
    <row collapsed="false" customFormat="false" customHeight="false" hidden="true" ht="135" outlineLevel="0" r="430">
      <c r="A430" s="32"/>
      <c r="B430" s="233"/>
      <c r="C430" s="41"/>
      <c r="D430" s="41"/>
      <c r="E430" s="41"/>
      <c r="F430" s="38" t="s">
        <v>319</v>
      </c>
      <c r="G430" s="233"/>
      <c r="H430" s="41"/>
      <c r="I430" s="41"/>
      <c r="J430" s="41"/>
      <c r="K430" s="41"/>
    </row>
    <row collapsed="false" customFormat="false" customHeight="true" hidden="true" ht="15" outlineLevel="0" r="431">
      <c r="A431" s="32" t="n">
        <v>8</v>
      </c>
      <c r="B431" s="41" t="s">
        <v>320</v>
      </c>
      <c r="C431" s="41" t="s">
        <v>204</v>
      </c>
      <c r="D431" s="41" t="s">
        <v>321</v>
      </c>
      <c r="E431" s="41" t="s">
        <v>298</v>
      </c>
      <c r="F431" s="217" t="s">
        <v>322</v>
      </c>
      <c r="G431" s="233" t="n">
        <v>100</v>
      </c>
      <c r="H431" s="41" t="s">
        <v>472</v>
      </c>
      <c r="I431" s="41"/>
      <c r="J431" s="41" t="s">
        <v>120</v>
      </c>
      <c r="K431" s="41" t="s">
        <v>300</v>
      </c>
    </row>
    <row collapsed="false" customFormat="false" customHeight="false" hidden="true" ht="15" outlineLevel="0" r="432">
      <c r="A432" s="32"/>
      <c r="B432" s="41"/>
      <c r="C432" s="41"/>
      <c r="D432" s="41"/>
      <c r="E432" s="41"/>
      <c r="F432" s="217"/>
      <c r="G432" s="233"/>
      <c r="H432" s="41"/>
      <c r="I432" s="41"/>
      <c r="J432" s="41"/>
      <c r="K432" s="41"/>
    </row>
    <row collapsed="false" customFormat="false" customHeight="false" hidden="true" ht="135" outlineLevel="0" r="433">
      <c r="A433" s="32"/>
      <c r="B433" s="41"/>
      <c r="C433" s="41"/>
      <c r="D433" s="41"/>
      <c r="E433" s="41"/>
      <c r="F433" s="38" t="s">
        <v>323</v>
      </c>
      <c r="G433" s="233"/>
      <c r="H433" s="41"/>
      <c r="I433" s="41"/>
      <c r="J433" s="41"/>
      <c r="K433" s="41"/>
    </row>
    <row collapsed="false" customFormat="false" customHeight="true" hidden="true" ht="105.75" outlineLevel="0" r="434">
      <c r="A434" s="38" t="n">
        <v>9</v>
      </c>
      <c r="B434" s="35" t="s">
        <v>324</v>
      </c>
      <c r="C434" s="35" t="s">
        <v>212</v>
      </c>
      <c r="D434" s="35" t="s">
        <v>325</v>
      </c>
      <c r="E434" s="35" t="s">
        <v>298</v>
      </c>
      <c r="F434" s="35" t="s">
        <v>183</v>
      </c>
      <c r="G434" s="222" t="n">
        <v>17</v>
      </c>
      <c r="H434" s="41" t="s">
        <v>472</v>
      </c>
      <c r="I434" s="41"/>
      <c r="J434" s="35" t="s">
        <v>326</v>
      </c>
      <c r="K434" s="281" t="s">
        <v>300</v>
      </c>
    </row>
    <row collapsed="false" customFormat="false" customHeight="true" hidden="true" ht="135.75" outlineLevel="0" r="435">
      <c r="A435" s="38" t="n">
        <v>10</v>
      </c>
      <c r="B435" s="222" t="s">
        <v>327</v>
      </c>
      <c r="C435" s="35" t="s">
        <v>212</v>
      </c>
      <c r="D435" s="222" t="s">
        <v>328</v>
      </c>
      <c r="E435" s="35" t="s">
        <v>298</v>
      </c>
      <c r="F435" s="35" t="s">
        <v>183</v>
      </c>
      <c r="G435" s="35" t="n">
        <v>1</v>
      </c>
      <c r="H435" s="41" t="s">
        <v>472</v>
      </c>
      <c r="I435" s="41"/>
      <c r="J435" s="35" t="s">
        <v>120</v>
      </c>
      <c r="K435" s="281" t="s">
        <v>300</v>
      </c>
    </row>
    <row collapsed="false" customFormat="false" customHeight="true" hidden="true" ht="150.75" outlineLevel="0" r="436">
      <c r="A436" s="38" t="n">
        <v>11</v>
      </c>
      <c r="B436" s="222" t="s">
        <v>329</v>
      </c>
      <c r="C436" s="35" t="s">
        <v>204</v>
      </c>
      <c r="D436" s="35" t="s">
        <v>330</v>
      </c>
      <c r="E436" s="35" t="s">
        <v>331</v>
      </c>
      <c r="F436" s="38" t="s">
        <v>332</v>
      </c>
      <c r="G436" s="35" t="s">
        <v>183</v>
      </c>
      <c r="H436" s="41" t="s">
        <v>472</v>
      </c>
      <c r="I436" s="41"/>
      <c r="J436" s="35" t="s">
        <v>120</v>
      </c>
      <c r="K436" s="281" t="s">
        <v>300</v>
      </c>
    </row>
    <row collapsed="false" customFormat="false" customHeight="true" hidden="true" ht="15" outlineLevel="0" r="437">
      <c r="A437" s="32" t="n">
        <v>12</v>
      </c>
      <c r="B437" s="233" t="s">
        <v>333</v>
      </c>
      <c r="C437" s="41" t="s">
        <v>204</v>
      </c>
      <c r="D437" s="41" t="s">
        <v>334</v>
      </c>
      <c r="E437" s="41" t="s">
        <v>298</v>
      </c>
      <c r="F437" s="217" t="s">
        <v>335</v>
      </c>
      <c r="G437" s="41" t="s">
        <v>183</v>
      </c>
      <c r="H437" s="41" t="s">
        <v>472</v>
      </c>
      <c r="I437" s="41"/>
      <c r="J437" s="41" t="s">
        <v>120</v>
      </c>
      <c r="K437" s="41" t="s">
        <v>300</v>
      </c>
    </row>
    <row collapsed="false" customFormat="false" customHeight="false" hidden="true" ht="195" outlineLevel="0" r="438">
      <c r="A438" s="32"/>
      <c r="B438" s="233"/>
      <c r="C438" s="41"/>
      <c r="D438" s="41"/>
      <c r="E438" s="41"/>
      <c r="F438" s="38" t="s">
        <v>336</v>
      </c>
      <c r="G438" s="41"/>
      <c r="H438" s="41"/>
      <c r="I438" s="41"/>
      <c r="J438" s="41"/>
      <c r="K438" s="41"/>
    </row>
    <row collapsed="false" customFormat="false" customHeight="true" hidden="true" ht="15" outlineLevel="0" r="439">
      <c r="A439" s="32" t="n">
        <v>13</v>
      </c>
      <c r="B439" s="41" t="s">
        <v>337</v>
      </c>
      <c r="C439" s="41" t="s">
        <v>204</v>
      </c>
      <c r="D439" s="41" t="s">
        <v>338</v>
      </c>
      <c r="E439" s="41" t="s">
        <v>339</v>
      </c>
      <c r="F439" s="217" t="s">
        <v>340</v>
      </c>
      <c r="G439" s="41" t="n">
        <v>13</v>
      </c>
      <c r="H439" s="41" t="s">
        <v>472</v>
      </c>
      <c r="I439" s="41" t="s">
        <v>341</v>
      </c>
      <c r="J439" s="41"/>
      <c r="K439" s="41" t="s">
        <v>300</v>
      </c>
    </row>
    <row collapsed="false" customFormat="false" customHeight="false" hidden="true" ht="180" outlineLevel="0" r="440">
      <c r="A440" s="32"/>
      <c r="B440" s="41"/>
      <c r="C440" s="41"/>
      <c r="D440" s="41"/>
      <c r="E440" s="41"/>
      <c r="F440" s="38" t="s">
        <v>342</v>
      </c>
      <c r="G440" s="41"/>
      <c r="H440" s="41"/>
      <c r="I440" s="41"/>
      <c r="J440" s="41"/>
      <c r="K440" s="41"/>
    </row>
    <row collapsed="false" customFormat="false" customHeight="true" hidden="true" ht="120.75" outlineLevel="0" r="441">
      <c r="A441" s="38" t="n">
        <v>14</v>
      </c>
      <c r="B441" s="35" t="s">
        <v>343</v>
      </c>
      <c r="C441" s="35" t="s">
        <v>223</v>
      </c>
      <c r="D441" s="35" t="s">
        <v>344</v>
      </c>
      <c r="E441" s="35" t="s">
        <v>339</v>
      </c>
      <c r="F441" s="35" t="s">
        <v>183</v>
      </c>
      <c r="G441" s="35" t="n">
        <v>950</v>
      </c>
      <c r="H441" s="35" t="s">
        <v>472</v>
      </c>
      <c r="I441" s="41" t="s">
        <v>345</v>
      </c>
      <c r="J441" s="41"/>
      <c r="K441" s="281" t="s">
        <v>300</v>
      </c>
    </row>
    <row collapsed="false" customFormat="false" customHeight="true" hidden="true" ht="120.75" outlineLevel="0" r="442">
      <c r="A442" s="38" t="n">
        <v>15</v>
      </c>
      <c r="B442" s="35" t="s">
        <v>346</v>
      </c>
      <c r="C442" s="35" t="s">
        <v>223</v>
      </c>
      <c r="D442" s="35" t="s">
        <v>347</v>
      </c>
      <c r="E442" s="35" t="s">
        <v>339</v>
      </c>
      <c r="F442" s="35" t="s">
        <v>183</v>
      </c>
      <c r="G442" s="35" t="n">
        <v>95</v>
      </c>
      <c r="H442" s="35" t="s">
        <v>472</v>
      </c>
      <c r="I442" s="41" t="s">
        <v>348</v>
      </c>
      <c r="J442" s="41"/>
      <c r="K442" s="281" t="s">
        <v>300</v>
      </c>
    </row>
    <row collapsed="false" customFormat="false" customHeight="true" hidden="true" ht="15" outlineLevel="0" r="443">
      <c r="A443" s="32" t="n">
        <v>16</v>
      </c>
      <c r="B443" s="233" t="s">
        <v>349</v>
      </c>
      <c r="C443" s="41" t="s">
        <v>204</v>
      </c>
      <c r="D443" s="233" t="s">
        <v>350</v>
      </c>
      <c r="E443" s="41" t="s">
        <v>339</v>
      </c>
      <c r="F443" s="217" t="s">
        <v>303</v>
      </c>
      <c r="G443" s="41" t="n">
        <v>7.7</v>
      </c>
      <c r="H443" s="41" t="s">
        <v>472</v>
      </c>
      <c r="I443" s="41" t="s">
        <v>69</v>
      </c>
      <c r="J443" s="41"/>
      <c r="K443" s="41" t="s">
        <v>300</v>
      </c>
    </row>
    <row collapsed="false" customFormat="false" customHeight="false" hidden="true" ht="120" outlineLevel="0" r="444">
      <c r="A444" s="32"/>
      <c r="B444" s="233"/>
      <c r="C444" s="41"/>
      <c r="D444" s="233"/>
      <c r="E444" s="41"/>
      <c r="F444" s="38" t="s">
        <v>351</v>
      </c>
      <c r="G444" s="41"/>
      <c r="H444" s="41"/>
      <c r="I444" s="41"/>
      <c r="J444" s="41"/>
      <c r="K444" s="41"/>
    </row>
    <row collapsed="false" customFormat="false" customHeight="true" hidden="true" ht="105.75" outlineLevel="0" r="445">
      <c r="A445" s="38" t="n">
        <v>17</v>
      </c>
      <c r="B445" s="222" t="s">
        <v>352</v>
      </c>
      <c r="C445" s="35" t="s">
        <v>223</v>
      </c>
      <c r="D445" s="35" t="s">
        <v>353</v>
      </c>
      <c r="E445" s="35" t="s">
        <v>339</v>
      </c>
      <c r="F445" s="35" t="s">
        <v>183</v>
      </c>
      <c r="G445" s="222" t="n">
        <v>3890</v>
      </c>
      <c r="H445" s="35" t="s">
        <v>472</v>
      </c>
      <c r="I445" s="41" t="s">
        <v>69</v>
      </c>
      <c r="J445" s="41"/>
      <c r="K445" s="281" t="s">
        <v>300</v>
      </c>
    </row>
    <row collapsed="false" customFormat="false" customHeight="false" hidden="true" ht="15.75" outlineLevel="0" r="446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</row>
    <row collapsed="false" customFormat="false" customHeight="false" hidden="true" ht="15.75" outlineLevel="0" r="447">
      <c r="A447" s="387"/>
    </row>
    <row collapsed="false" customFormat="false" customHeight="false" hidden="true" ht="60" outlineLevel="0" r="448">
      <c r="A448" s="600" t="s">
        <v>81</v>
      </c>
    </row>
    <row collapsed="false" customFormat="false" customHeight="false" hidden="true" ht="15" outlineLevel="0" r="449">
      <c r="A449" s="601" t="s">
        <v>354</v>
      </c>
    </row>
    <row collapsed="false" customFormat="false" customHeight="false" hidden="true" ht="15" outlineLevel="0" r="450">
      <c r="A450" s="601" t="s">
        <v>355</v>
      </c>
    </row>
    <row collapsed="false" customFormat="false" customHeight="false" hidden="true" ht="15" outlineLevel="0" r="451">
      <c r="A451" s="601" t="s">
        <v>356</v>
      </c>
    </row>
    <row collapsed="false" customFormat="false" customHeight="false" hidden="true" ht="15" outlineLevel="0" r="452">
      <c r="A452" s="601" t="s">
        <v>357</v>
      </c>
    </row>
    <row collapsed="false" customFormat="false" customHeight="false" hidden="true" ht="15" outlineLevel="0" r="453">
      <c r="A453" s="601" t="s">
        <v>358</v>
      </c>
    </row>
    <row collapsed="false" customFormat="false" customHeight="false" hidden="true" ht="15" outlineLevel="0" r="454">
      <c r="A454" s="601" t="s">
        <v>359</v>
      </c>
    </row>
    <row collapsed="false" customFormat="false" customHeight="false" hidden="true" ht="15.75" outlineLevel="0" r="455">
      <c r="A455" s="385"/>
    </row>
    <row collapsed="false" customFormat="false" customHeight="false" hidden="true" ht="15.75" outlineLevel="0" r="456">
      <c r="A456" s="385" t="s">
        <v>360</v>
      </c>
    </row>
    <row collapsed="false" customFormat="false" customHeight="false" hidden="true" ht="15.75" outlineLevel="0" r="457">
      <c r="A457" s="497"/>
    </row>
    <row collapsed="false" customFormat="false" customHeight="false" hidden="true" ht="15.75" outlineLevel="0" r="458">
      <c r="A458" s="397"/>
    </row>
    <row collapsed="false" customFormat="false" customHeight="false" hidden="true" ht="15.75" outlineLevel="0" r="459">
      <c r="A459" s="396" t="s">
        <v>361</v>
      </c>
      <c r="B459" s="396"/>
      <c r="C459" s="396"/>
      <c r="D459" s="396"/>
      <c r="E459" s="396"/>
      <c r="F459" s="396"/>
    </row>
    <row collapsed="false" customFormat="false" customHeight="false" hidden="true" ht="22.5" outlineLevel="0" r="460">
      <c r="A460" s="396" t="s">
        <v>362</v>
      </c>
      <c r="B460" s="396"/>
      <c r="C460" s="396"/>
      <c r="D460" s="396"/>
      <c r="E460" s="396"/>
      <c r="F460" s="396"/>
      <c r="G460" s="396"/>
      <c r="H460" s="396"/>
    </row>
    <row collapsed="false" customFormat="false" customHeight="false" hidden="true" ht="15.75" outlineLevel="0" r="461">
      <c r="A461" s="387"/>
    </row>
    <row collapsed="false" customFormat="false" customHeight="false" hidden="true" ht="15.75" outlineLevel="0" r="462">
      <c r="A462" s="395" t="s">
        <v>363</v>
      </c>
    </row>
    <row collapsed="false" customFormat="false" customHeight="false" hidden="true" ht="15.75" outlineLevel="0" r="463">
      <c r="A463" s="395" t="s">
        <v>364</v>
      </c>
    </row>
    <row collapsed="false" customFormat="false" customHeight="false" hidden="true" ht="15.75" outlineLevel="0" r="464">
      <c r="A464" s="395"/>
    </row>
    <row collapsed="false" customFormat="false" customHeight="true" hidden="true" ht="177.75" outlineLevel="0" r="465">
      <c r="A465" s="31" t="s">
        <v>365</v>
      </c>
      <c r="B465" s="31" t="s">
        <v>366</v>
      </c>
      <c r="C465" s="31" t="s">
        <v>367</v>
      </c>
      <c r="D465" s="31" t="s">
        <v>368</v>
      </c>
      <c r="E465" s="31" t="s">
        <v>369</v>
      </c>
      <c r="F465" s="31" t="s">
        <v>370</v>
      </c>
      <c r="G465" s="31"/>
      <c r="H465" s="31"/>
      <c r="I465" s="31"/>
      <c r="J465" s="31" t="s">
        <v>371</v>
      </c>
      <c r="K465" s="31"/>
      <c r="L465" s="31"/>
      <c r="M465" s="31"/>
      <c r="N465" s="31" t="s">
        <v>474</v>
      </c>
      <c r="O465" s="31"/>
      <c r="P465" s="31"/>
      <c r="Q465" s="31"/>
    </row>
    <row collapsed="false" customFormat="false" customHeight="false" hidden="true" ht="38.25" outlineLevel="0" r="466">
      <c r="A466" s="31"/>
      <c r="B466" s="31"/>
      <c r="C466" s="31"/>
      <c r="D466" s="31"/>
      <c r="E466" s="31"/>
      <c r="F466" s="36" t="s">
        <v>94</v>
      </c>
      <c r="G466" s="36" t="s">
        <v>95</v>
      </c>
      <c r="H466" s="36" t="s">
        <v>373</v>
      </c>
      <c r="I466" s="36" t="s">
        <v>372</v>
      </c>
      <c r="J466" s="36" t="s">
        <v>94</v>
      </c>
      <c r="K466" s="36" t="s">
        <v>95</v>
      </c>
      <c r="L466" s="36" t="s">
        <v>373</v>
      </c>
      <c r="M466" s="36" t="s">
        <v>372</v>
      </c>
      <c r="N466" s="36" t="s">
        <v>94</v>
      </c>
      <c r="O466" s="36" t="s">
        <v>95</v>
      </c>
      <c r="P466" s="36" t="s">
        <v>373</v>
      </c>
      <c r="Q466" s="165" t="s">
        <v>372</v>
      </c>
    </row>
    <row collapsed="false" customFormat="false" customHeight="false" hidden="true" ht="15" outlineLevel="0" r="467">
      <c r="A467" s="231" t="n">
        <v>1</v>
      </c>
      <c r="B467" s="231" t="n">
        <v>2</v>
      </c>
      <c r="C467" s="231" t="n">
        <v>3</v>
      </c>
      <c r="D467" s="231" t="n">
        <v>4</v>
      </c>
      <c r="E467" s="231" t="n">
        <v>5</v>
      </c>
      <c r="F467" s="231" t="n">
        <v>6</v>
      </c>
      <c r="G467" s="231" t="n">
        <v>7</v>
      </c>
      <c r="H467" s="231" t="n">
        <v>8</v>
      </c>
      <c r="I467" s="231" t="n">
        <v>9</v>
      </c>
      <c r="J467" s="231" t="n">
        <v>10</v>
      </c>
      <c r="K467" s="231" t="n">
        <v>11</v>
      </c>
      <c r="L467" s="231" t="n">
        <v>12</v>
      </c>
      <c r="M467" s="231" t="n">
        <v>13</v>
      </c>
      <c r="N467" s="231" t="n">
        <v>14</v>
      </c>
      <c r="O467" s="231" t="n">
        <v>15</v>
      </c>
      <c r="P467" s="231" t="n">
        <v>16</v>
      </c>
      <c r="Q467" s="378" t="n">
        <v>17</v>
      </c>
    </row>
    <row collapsed="false" customFormat="false" customHeight="true" hidden="true" ht="15.75" outlineLevel="0" r="468">
      <c r="A468" s="38" t="n">
        <v>1</v>
      </c>
      <c r="B468" s="502" t="s">
        <v>374</v>
      </c>
      <c r="C468" s="502"/>
      <c r="D468" s="502"/>
      <c r="E468" s="502"/>
      <c r="F468" s="502"/>
      <c r="G468" s="502"/>
      <c r="H468" s="502"/>
      <c r="I468" s="502"/>
      <c r="J468" s="502"/>
      <c r="K468" s="502"/>
      <c r="L468" s="502"/>
      <c r="M468" s="502"/>
      <c r="N468" s="502"/>
      <c r="O468" s="502"/>
      <c r="P468" s="502"/>
      <c r="Q468" s="502"/>
    </row>
    <row collapsed="false" customFormat="false" customHeight="false" hidden="true" ht="30" outlineLevel="0" r="469">
      <c r="A469" s="602" t="s">
        <v>18</v>
      </c>
      <c r="B469" s="35" t="s">
        <v>65</v>
      </c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380"/>
    </row>
    <row collapsed="false" customFormat="false" customHeight="false" hidden="true" ht="30" outlineLevel="0" r="470">
      <c r="A470" s="602" t="s">
        <v>23</v>
      </c>
      <c r="B470" s="35" t="s">
        <v>68</v>
      </c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380"/>
    </row>
    <row collapsed="false" customFormat="false" customHeight="true" hidden="true" ht="15.75" outlineLevel="0" r="471">
      <c r="A471" s="38" t="n">
        <v>2</v>
      </c>
      <c r="B471" s="502" t="s">
        <v>115</v>
      </c>
      <c r="C471" s="502"/>
      <c r="D471" s="502"/>
      <c r="E471" s="502"/>
      <c r="F471" s="502"/>
      <c r="G471" s="502"/>
      <c r="H471" s="502"/>
      <c r="I471" s="502"/>
      <c r="J471" s="502"/>
      <c r="K471" s="502"/>
      <c r="L471" s="502"/>
      <c r="M471" s="502"/>
      <c r="N471" s="502"/>
      <c r="O471" s="502"/>
      <c r="P471" s="502"/>
      <c r="Q471" s="502"/>
    </row>
    <row collapsed="false" customFormat="false" customHeight="false" hidden="true" ht="45" outlineLevel="0" r="472">
      <c r="A472" s="602" t="s">
        <v>274</v>
      </c>
      <c r="B472" s="35" t="s">
        <v>220</v>
      </c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380"/>
    </row>
    <row collapsed="false" customFormat="false" customHeight="false" hidden="true" ht="45" outlineLevel="0" r="473">
      <c r="A473" s="602" t="s">
        <v>46</v>
      </c>
      <c r="B473" s="35" t="s">
        <v>224</v>
      </c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380"/>
    </row>
    <row collapsed="false" customFormat="false" customHeight="true" hidden="true" ht="15.75" outlineLevel="0" r="474">
      <c r="A474" s="602" t="n">
        <v>3</v>
      </c>
      <c r="B474" s="379" t="s">
        <v>375</v>
      </c>
      <c r="C474" s="379"/>
      <c r="D474" s="379"/>
      <c r="E474" s="379"/>
      <c r="F474" s="379"/>
      <c r="G474" s="379"/>
      <c r="H474" s="379"/>
      <c r="I474" s="379"/>
      <c r="J474" s="379"/>
      <c r="K474" s="379"/>
      <c r="L474" s="379"/>
      <c r="M474" s="379"/>
      <c r="N474" s="379"/>
      <c r="O474" s="379"/>
      <c r="P474" s="379"/>
      <c r="Q474" s="379"/>
    </row>
    <row collapsed="false" customFormat="false" customHeight="false" hidden="true" ht="30" outlineLevel="0" r="475">
      <c r="A475" s="602" t="s">
        <v>52</v>
      </c>
      <c r="B475" s="44" t="s">
        <v>376</v>
      </c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380"/>
    </row>
    <row collapsed="false" customFormat="false" customHeight="false" hidden="true" ht="15.75" outlineLevel="0" r="476">
      <c r="A476" s="395"/>
    </row>
    <row collapsed="false" customFormat="false" customHeight="false" hidden="true" ht="63" outlineLevel="0" r="477">
      <c r="A477" s="387" t="s">
        <v>81</v>
      </c>
    </row>
    <row collapsed="false" customFormat="false" customHeight="false" hidden="true" ht="15.75" outlineLevel="0" r="478">
      <c r="A478" s="58" t="s">
        <v>377</v>
      </c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collapsed="false" customFormat="false" customHeight="false" hidden="true" ht="15.75" outlineLevel="0" r="479">
      <c r="A479" s="387"/>
    </row>
    <row collapsed="false" customFormat="false" customHeight="false" hidden="false" ht="14.05" outlineLevel="0" r="480">
      <c r="A480" s="833"/>
      <c r="B480" s="834"/>
      <c r="C480" s="834"/>
      <c r="D480" s="834"/>
      <c r="E480" s="834"/>
      <c r="F480" s="834"/>
      <c r="G480" s="834"/>
    </row>
    <row collapsed="false" customFormat="false" customHeight="false" hidden="false" ht="14.05" outlineLevel="0" r="481">
      <c r="A481" s="1012" t="s">
        <v>360</v>
      </c>
      <c r="B481" s="1012"/>
      <c r="C481" s="1012"/>
      <c r="D481" s="1012"/>
      <c r="E481" s="1012"/>
      <c r="F481" s="1012"/>
      <c r="G481" s="1012"/>
    </row>
    <row collapsed="false" customFormat="false" customHeight="true" hidden="false" ht="34.2" outlineLevel="0" r="482">
      <c r="A482" s="832"/>
      <c r="B482" s="832"/>
      <c r="C482" s="832"/>
      <c r="D482" s="832"/>
      <c r="E482" s="832"/>
      <c r="F482" s="981" t="s">
        <v>494</v>
      </c>
      <c r="G482" s="981"/>
    </row>
    <row collapsed="false" customFormat="false" customHeight="true" hidden="false" ht="24.85" outlineLevel="0" r="483">
      <c r="A483" s="833"/>
      <c r="B483" s="834"/>
      <c r="C483" s="834"/>
      <c r="D483" s="834"/>
      <c r="E483" s="834"/>
      <c r="F483" s="1000" t="s">
        <v>2</v>
      </c>
      <c r="G483" s="1000"/>
    </row>
    <row collapsed="false" customFormat="false" customHeight="false" hidden="false" ht="14.05" outlineLevel="0" r="484">
      <c r="A484" s="833"/>
      <c r="B484" s="834"/>
      <c r="C484" s="834"/>
      <c r="D484" s="834"/>
      <c r="E484" s="834"/>
      <c r="F484" s="1013"/>
      <c r="G484" s="60" t="s">
        <v>495</v>
      </c>
    </row>
    <row collapsed="false" customFormat="false" customHeight="false" hidden="false" ht="14.05" outlineLevel="0" r="485">
      <c r="A485" s="832" t="s">
        <v>186</v>
      </c>
      <c r="B485" s="832"/>
      <c r="C485" s="832"/>
      <c r="D485" s="832"/>
      <c r="E485" s="832"/>
      <c r="F485" s="832"/>
      <c r="G485" s="832"/>
    </row>
    <row collapsed="false" customFormat="false" customHeight="false" hidden="false" ht="14.05" outlineLevel="0" r="486">
      <c r="A486" s="832" t="s">
        <v>379</v>
      </c>
      <c r="B486" s="832"/>
      <c r="C486" s="832"/>
      <c r="D486" s="832"/>
      <c r="E486" s="832"/>
      <c r="F486" s="832"/>
      <c r="G486" s="832"/>
    </row>
    <row collapsed="false" customFormat="false" customHeight="true" hidden="false" ht="31.5" outlineLevel="0" r="487">
      <c r="A487" s="1001" t="s">
        <v>574</v>
      </c>
      <c r="B487" s="1001"/>
      <c r="C487" s="1001"/>
      <c r="D487" s="1001"/>
      <c r="E487" s="1001"/>
      <c r="F487" s="1001"/>
      <c r="G487" s="1001"/>
    </row>
    <row collapsed="false" customFormat="false" customHeight="false" hidden="false" ht="14.05" outlineLevel="0" r="488">
      <c r="A488" s="900"/>
      <c r="B488" s="834"/>
      <c r="C488" s="834"/>
      <c r="D488" s="834"/>
      <c r="E488" s="834"/>
      <c r="F488" s="834"/>
      <c r="G488" s="834"/>
    </row>
    <row collapsed="false" customFormat="false" customHeight="true" hidden="false" ht="46.5" outlineLevel="0" r="489">
      <c r="A489" s="66" t="s">
        <v>365</v>
      </c>
      <c r="B489" s="66" t="s">
        <v>129</v>
      </c>
      <c r="C489" s="66" t="s">
        <v>191</v>
      </c>
      <c r="D489" s="66" t="s">
        <v>382</v>
      </c>
      <c r="E489" s="66"/>
      <c r="F489" s="66"/>
      <c r="G489" s="66" t="s">
        <v>475</v>
      </c>
    </row>
    <row collapsed="false" customFormat="false" customHeight="true" hidden="false" ht="29.85" outlineLevel="0" r="490">
      <c r="A490" s="66"/>
      <c r="B490" s="66"/>
      <c r="C490" s="66"/>
      <c r="D490" s="66" t="s">
        <v>384</v>
      </c>
      <c r="E490" s="66" t="s">
        <v>385</v>
      </c>
      <c r="F490" s="66"/>
      <c r="G490" s="66" t="s">
        <v>476</v>
      </c>
    </row>
    <row collapsed="false" customFormat="false" customHeight="true" hidden="false" ht="42.75" outlineLevel="0" r="491">
      <c r="A491" s="66"/>
      <c r="B491" s="66"/>
      <c r="C491" s="66"/>
      <c r="D491" s="66"/>
      <c r="E491" s="66" t="s">
        <v>84</v>
      </c>
      <c r="F491" s="66" t="s">
        <v>386</v>
      </c>
      <c r="G491" s="68"/>
    </row>
    <row collapsed="false" customFormat="false" customHeight="false" hidden="false" ht="14.05" outlineLevel="0" r="492">
      <c r="A492" s="630" t="n">
        <v>1</v>
      </c>
      <c r="B492" s="630" t="n">
        <v>2</v>
      </c>
      <c r="C492" s="630" t="n">
        <v>3</v>
      </c>
      <c r="D492" s="630" t="n">
        <v>4</v>
      </c>
      <c r="E492" s="630" t="n">
        <v>5</v>
      </c>
      <c r="F492" s="630" t="n">
        <v>6</v>
      </c>
      <c r="G492" s="630" t="n">
        <v>7</v>
      </c>
    </row>
    <row collapsed="false" customFormat="false" customHeight="true" hidden="false" ht="20.1" outlineLevel="0" r="493">
      <c r="A493" s="66" t="n">
        <v>1</v>
      </c>
      <c r="B493" s="66" t="s">
        <v>575</v>
      </c>
      <c r="C493" s="66"/>
      <c r="D493" s="66"/>
      <c r="E493" s="66"/>
      <c r="F493" s="66"/>
      <c r="G493" s="66"/>
    </row>
    <row collapsed="false" customFormat="false" customHeight="true" hidden="false" ht="44.85" outlineLevel="0" r="494">
      <c r="A494" s="108" t="s">
        <v>18</v>
      </c>
      <c r="B494" s="68" t="s">
        <v>576</v>
      </c>
      <c r="C494" s="66" t="s">
        <v>204</v>
      </c>
      <c r="D494" s="66" t="n">
        <v>75.9</v>
      </c>
      <c r="E494" s="66" t="n">
        <v>0.25</v>
      </c>
      <c r="F494" s="66" t="n">
        <v>0.97</v>
      </c>
      <c r="G494" s="66"/>
    </row>
    <row collapsed="false" customFormat="false" customHeight="true" hidden="false" ht="47.75" outlineLevel="0" r="495">
      <c r="A495" s="108" t="s">
        <v>23</v>
      </c>
      <c r="B495" s="68" t="s">
        <v>577</v>
      </c>
      <c r="C495" s="66" t="s">
        <v>204</v>
      </c>
      <c r="D495" s="66" t="n">
        <v>1.7</v>
      </c>
      <c r="E495" s="66" t="n">
        <v>1.7</v>
      </c>
      <c r="F495" s="66" t="n">
        <v>2</v>
      </c>
      <c r="G495" s="66"/>
    </row>
    <row collapsed="false" customFormat="false" customHeight="true" hidden="false" ht="47.75" outlineLevel="0" r="496">
      <c r="A496" s="108" t="s">
        <v>26</v>
      </c>
      <c r="B496" s="68" t="s">
        <v>578</v>
      </c>
      <c r="C496" s="66" t="s">
        <v>204</v>
      </c>
      <c r="D496" s="66" t="s">
        <v>579</v>
      </c>
      <c r="E496" s="66" t="n">
        <v>0.5</v>
      </c>
      <c r="F496" s="66" t="n">
        <v>12.9</v>
      </c>
      <c r="G496" s="66"/>
    </row>
    <row collapsed="false" customFormat="false" customHeight="true" hidden="false" ht="53.85" outlineLevel="0" r="497">
      <c r="A497" s="108" t="s">
        <v>29</v>
      </c>
      <c r="B497" s="68" t="s">
        <v>432</v>
      </c>
      <c r="C497" s="66" t="s">
        <v>204</v>
      </c>
      <c r="D497" s="66" t="n">
        <v>78.2</v>
      </c>
      <c r="E497" s="66" t="n">
        <v>88.7</v>
      </c>
      <c r="F497" s="66" t="n">
        <v>89.6</v>
      </c>
      <c r="G497" s="66"/>
    </row>
    <row collapsed="false" customFormat="false" customHeight="true" hidden="false" ht="49.25" outlineLevel="0" r="498">
      <c r="A498" s="108" t="s">
        <v>32</v>
      </c>
      <c r="B498" s="68" t="s">
        <v>424</v>
      </c>
      <c r="C498" s="66" t="s">
        <v>204</v>
      </c>
      <c r="D498" s="66" t="n">
        <v>15</v>
      </c>
      <c r="E498" s="66" t="n">
        <v>15</v>
      </c>
      <c r="F498" s="66" t="n">
        <v>94</v>
      </c>
      <c r="G498" s="66"/>
    </row>
    <row collapsed="false" customFormat="false" customHeight="true" hidden="false" ht="58.9" outlineLevel="0" r="499">
      <c r="A499" s="108" t="s">
        <v>36</v>
      </c>
      <c r="B499" s="68" t="s">
        <v>580</v>
      </c>
      <c r="C499" s="66" t="s">
        <v>581</v>
      </c>
      <c r="D499" s="66" t="n">
        <v>5795.987</v>
      </c>
      <c r="E499" s="66" t="n">
        <v>674</v>
      </c>
      <c r="F499" s="66" t="n">
        <v>672.909</v>
      </c>
      <c r="G499" s="66"/>
    </row>
    <row collapsed="false" customFormat="false" customHeight="true" hidden="false" ht="70.1" outlineLevel="0" r="500">
      <c r="A500" s="108" t="s">
        <v>395</v>
      </c>
      <c r="B500" s="836" t="s">
        <v>431</v>
      </c>
      <c r="C500" s="66" t="s">
        <v>212</v>
      </c>
      <c r="D500" s="66" t="n">
        <v>2</v>
      </c>
      <c r="E500" s="66" t="n">
        <v>1</v>
      </c>
      <c r="F500" s="66" t="n">
        <v>0</v>
      </c>
      <c r="G500" s="66" t="s">
        <v>582</v>
      </c>
    </row>
    <row collapsed="false" customFormat="false" customHeight="true" hidden="false" ht="70.1" outlineLevel="0" r="501">
      <c r="A501" s="108" t="s">
        <v>397</v>
      </c>
      <c r="B501" s="836" t="s">
        <v>583</v>
      </c>
      <c r="C501" s="66" t="s">
        <v>223</v>
      </c>
      <c r="D501" s="66" t="n">
        <v>500</v>
      </c>
      <c r="E501" s="66" t="n">
        <v>500</v>
      </c>
      <c r="F501" s="66" t="n">
        <v>500</v>
      </c>
      <c r="G501" s="66"/>
    </row>
    <row collapsed="false" customFormat="false" customHeight="true" hidden="false" ht="70.1" outlineLevel="0" r="502">
      <c r="A502" s="108" t="s">
        <v>399</v>
      </c>
      <c r="B502" s="836" t="s">
        <v>514</v>
      </c>
      <c r="C502" s="66" t="s">
        <v>515</v>
      </c>
      <c r="D502" s="66"/>
      <c r="E502" s="66" t="s">
        <v>246</v>
      </c>
      <c r="F502" s="66" t="n">
        <v>4</v>
      </c>
      <c r="G502" s="66"/>
    </row>
    <row collapsed="false" customFormat="false" customHeight="true" hidden="false" ht="18.4" outlineLevel="0" r="503">
      <c r="A503" s="66" t="n">
        <v>2</v>
      </c>
      <c r="B503" s="70" t="s">
        <v>40</v>
      </c>
      <c r="C503" s="70"/>
      <c r="D503" s="70"/>
      <c r="E503" s="70"/>
      <c r="F503" s="70"/>
      <c r="G503" s="70"/>
    </row>
    <row collapsed="false" customFormat="false" customHeight="true" hidden="false" ht="54.4" outlineLevel="0" r="504">
      <c r="A504" s="108" t="s">
        <v>274</v>
      </c>
      <c r="B504" s="68" t="s">
        <v>584</v>
      </c>
      <c r="C504" s="66" t="s">
        <v>204</v>
      </c>
      <c r="D504" s="66" t="n">
        <v>12.4</v>
      </c>
      <c r="E504" s="66" t="n">
        <v>13</v>
      </c>
      <c r="F504" s="66" t="n">
        <v>13.1</v>
      </c>
      <c r="G504" s="66"/>
    </row>
    <row collapsed="false" customFormat="false" customHeight="true" hidden="false" ht="37.7" outlineLevel="0" r="505">
      <c r="A505" s="108" t="s">
        <v>46</v>
      </c>
      <c r="B505" s="68" t="s">
        <v>585</v>
      </c>
      <c r="C505" s="66" t="s">
        <v>223</v>
      </c>
      <c r="D505" s="66" t="n">
        <v>800</v>
      </c>
      <c r="E505" s="66" t="n">
        <v>950</v>
      </c>
      <c r="F505" s="66" t="n">
        <v>1070</v>
      </c>
      <c r="G505" s="66"/>
    </row>
    <row collapsed="false" customFormat="false" customHeight="true" hidden="false" ht="34.15" outlineLevel="0" r="506">
      <c r="A506" s="108" t="s">
        <v>409</v>
      </c>
      <c r="B506" s="68" t="s">
        <v>586</v>
      </c>
      <c r="C506" s="66" t="s">
        <v>223</v>
      </c>
      <c r="D506" s="66"/>
      <c r="E506" s="66" t="n">
        <v>30</v>
      </c>
      <c r="F506" s="66" t="n">
        <v>54</v>
      </c>
      <c r="G506" s="66"/>
    </row>
    <row collapsed="false" customFormat="false" customHeight="true" hidden="false" ht="19.35" outlineLevel="0" r="507">
      <c r="A507" s="66" t="n">
        <v>3</v>
      </c>
      <c r="B507" s="70" t="s">
        <v>50</v>
      </c>
      <c r="C507" s="70"/>
      <c r="D507" s="70"/>
      <c r="E507" s="70"/>
      <c r="F507" s="70"/>
      <c r="G507" s="70"/>
    </row>
    <row collapsed="false" customFormat="false" customHeight="true" hidden="false" ht="35.1" outlineLevel="0" r="508">
      <c r="A508" s="108" t="s">
        <v>52</v>
      </c>
      <c r="B508" s="836" t="s">
        <v>587</v>
      </c>
      <c r="C508" s="66" t="s">
        <v>204</v>
      </c>
      <c r="D508" s="66" t="n">
        <v>22</v>
      </c>
      <c r="E508" s="66" t="n">
        <v>22.25</v>
      </c>
      <c r="F508" s="66" t="n">
        <v>31.7</v>
      </c>
      <c r="G508" s="66"/>
    </row>
    <row collapsed="false" customFormat="false" customHeight="true" hidden="false" ht="35.1" outlineLevel="0" r="509">
      <c r="A509" s="108" t="s">
        <v>413</v>
      </c>
      <c r="B509" s="836" t="s">
        <v>588</v>
      </c>
      <c r="C509" s="66" t="s">
        <v>223</v>
      </c>
      <c r="D509" s="66" t="n">
        <v>4050</v>
      </c>
      <c r="E509" s="66" t="n">
        <v>4100</v>
      </c>
      <c r="F509" s="66" t="n">
        <v>4300</v>
      </c>
      <c r="G509" s="66"/>
    </row>
    <row collapsed="false" customFormat="false" customHeight="false" hidden="false" ht="14.05" outlineLevel="0" r="510">
      <c r="A510" s="839"/>
      <c r="B510" s="834"/>
      <c r="C510" s="834"/>
      <c r="D510" s="834"/>
      <c r="E510" s="834"/>
      <c r="F510" s="834"/>
      <c r="G510" s="834"/>
    </row>
    <row collapsed="false" customFormat="false" customHeight="false" hidden="false" ht="14.05" outlineLevel="0" r="511">
      <c r="A511" s="840" t="s">
        <v>81</v>
      </c>
      <c r="B511" s="840"/>
      <c r="C511" s="840"/>
      <c r="D511" s="840"/>
      <c r="E511" s="840"/>
      <c r="F511" s="840"/>
      <c r="G511" s="840"/>
    </row>
    <row collapsed="false" customFormat="false" customHeight="true" hidden="false" ht="23.25" outlineLevel="0" r="512">
      <c r="A512" s="1002" t="s">
        <v>415</v>
      </c>
      <c r="B512" s="1002"/>
      <c r="C512" s="1002"/>
      <c r="D512" s="1002"/>
      <c r="E512" s="1002"/>
      <c r="F512" s="1002"/>
      <c r="G512" s="1002"/>
    </row>
    <row collapsed="false" customFormat="false" customHeight="false" hidden="true" ht="15.75" outlineLevel="0" r="514">
      <c r="A514" s="385" t="s">
        <v>416</v>
      </c>
    </row>
    <row collapsed="false" customFormat="false" customHeight="false" hidden="true" ht="15.75" outlineLevel="0" r="515">
      <c r="A515" s="396" t="s">
        <v>361</v>
      </c>
      <c r="B515" s="396"/>
      <c r="C515" s="396"/>
      <c r="D515" s="396"/>
      <c r="E515" s="396"/>
      <c r="F515" s="396"/>
      <c r="G515" s="396"/>
    </row>
    <row collapsed="false" customFormat="false" customHeight="false" hidden="true" ht="15.75" outlineLevel="0" r="516">
      <c r="A516" s="396" t="s">
        <v>417</v>
      </c>
      <c r="B516" s="396"/>
      <c r="C516" s="396"/>
      <c r="D516" s="396"/>
      <c r="E516" s="396"/>
      <c r="F516" s="396"/>
      <c r="G516" s="396"/>
    </row>
    <row collapsed="false" customFormat="false" customHeight="false" hidden="true" ht="15.75" outlineLevel="0" r="517">
      <c r="A517" s="396" t="s">
        <v>418</v>
      </c>
      <c r="B517" s="396"/>
      <c r="C517" s="396"/>
      <c r="D517" s="396"/>
      <c r="E517" s="396"/>
      <c r="F517" s="396"/>
      <c r="G517" s="396"/>
    </row>
    <row collapsed="false" customFormat="false" customHeight="false" hidden="true" ht="15.75" outlineLevel="0" r="518">
      <c r="A518" s="497"/>
    </row>
    <row collapsed="false" customFormat="false" customHeight="false" hidden="true" ht="15.75" outlineLevel="0" r="519">
      <c r="A519" s="497"/>
    </row>
    <row collapsed="false" customFormat="false" customHeight="true" hidden="true" ht="16.5" outlineLevel="0" r="520">
      <c r="A520" s="33" t="s">
        <v>419</v>
      </c>
      <c r="B520" s="33"/>
      <c r="C520" s="33"/>
      <c r="D520" s="33" t="s">
        <v>420</v>
      </c>
      <c r="E520" s="33"/>
      <c r="F520" s="33"/>
      <c r="G520" s="200" t="s">
        <v>477</v>
      </c>
      <c r="H520" s="33" t="s">
        <v>478</v>
      </c>
      <c r="I520" s="33"/>
      <c r="J520" s="33"/>
      <c r="K520" s="33" t="s">
        <v>421</v>
      </c>
      <c r="L520" s="33"/>
    </row>
    <row collapsed="false" customFormat="false" customHeight="true" hidden="true" ht="15.6" outlineLevel="0" r="521">
      <c r="A521" s="206" t="n">
        <v>1</v>
      </c>
      <c r="B521" s="206"/>
      <c r="C521" s="206"/>
      <c r="D521" s="206" t="n">
        <v>2</v>
      </c>
      <c r="E521" s="206"/>
      <c r="F521" s="206"/>
      <c r="G521" s="205" t="n">
        <v>3</v>
      </c>
      <c r="H521" s="206" t="n">
        <v>4</v>
      </c>
      <c r="I521" s="206"/>
      <c r="J521" s="206"/>
      <c r="K521" s="206" t="n">
        <v>5</v>
      </c>
      <c r="L521" s="206"/>
    </row>
    <row collapsed="false" customFormat="false" customHeight="true" hidden="true" ht="60" outlineLevel="0" r="522">
      <c r="A522" s="41" t="s">
        <v>422</v>
      </c>
      <c r="B522" s="41"/>
      <c r="C522" s="41"/>
      <c r="D522" s="43"/>
      <c r="E522" s="43"/>
      <c r="F522" s="43"/>
      <c r="G522" s="47"/>
      <c r="H522" s="43"/>
      <c r="I522" s="43"/>
      <c r="J522" s="43"/>
      <c r="K522" s="43"/>
      <c r="L522" s="43"/>
    </row>
    <row collapsed="false" customFormat="false" customHeight="true" hidden="true" ht="90" outlineLevel="0" r="523">
      <c r="A523" s="41" t="s">
        <v>423</v>
      </c>
      <c r="B523" s="41"/>
      <c r="C523" s="41"/>
      <c r="D523" s="43"/>
      <c r="E523" s="43"/>
      <c r="F523" s="43"/>
      <c r="G523" s="47"/>
      <c r="H523" s="43"/>
      <c r="I523" s="43"/>
      <c r="J523" s="43"/>
      <c r="K523" s="43"/>
      <c r="L523" s="43"/>
    </row>
    <row collapsed="false" customFormat="false" customHeight="true" hidden="true" ht="105" outlineLevel="0" r="524">
      <c r="A524" s="233" t="s">
        <v>424</v>
      </c>
      <c r="B524" s="233"/>
      <c r="C524" s="233"/>
      <c r="D524" s="43"/>
      <c r="E524" s="43"/>
      <c r="F524" s="43"/>
      <c r="G524" s="47"/>
      <c r="H524" s="43"/>
      <c r="I524" s="43"/>
      <c r="J524" s="43"/>
      <c r="K524" s="43"/>
      <c r="L524" s="43"/>
    </row>
    <row collapsed="false" customFormat="false" customHeight="true" hidden="true" ht="45" outlineLevel="0" r="525">
      <c r="A525" s="41" t="s">
        <v>425</v>
      </c>
      <c r="B525" s="41"/>
      <c r="C525" s="41"/>
      <c r="D525" s="43"/>
      <c r="E525" s="43"/>
      <c r="F525" s="43"/>
      <c r="G525" s="47"/>
      <c r="H525" s="43"/>
      <c r="I525" s="43"/>
      <c r="J525" s="43"/>
      <c r="K525" s="43"/>
      <c r="L525" s="43"/>
    </row>
    <row collapsed="false" customFormat="false" customHeight="true" hidden="true" ht="60" outlineLevel="0" r="526">
      <c r="A526" s="41" t="s">
        <v>426</v>
      </c>
      <c r="B526" s="41"/>
      <c r="C526" s="41"/>
      <c r="D526" s="43"/>
      <c r="E526" s="43"/>
      <c r="F526" s="43"/>
      <c r="G526" s="47"/>
      <c r="H526" s="43"/>
      <c r="I526" s="43"/>
      <c r="J526" s="43"/>
      <c r="K526" s="43"/>
      <c r="L526" s="43"/>
    </row>
    <row collapsed="false" customFormat="false" customHeight="true" hidden="true" ht="75" outlineLevel="0" r="527">
      <c r="A527" s="41" t="s">
        <v>427</v>
      </c>
      <c r="B527" s="41"/>
      <c r="C527" s="41"/>
      <c r="D527" s="43"/>
      <c r="E527" s="43"/>
      <c r="F527" s="43"/>
      <c r="G527" s="47"/>
      <c r="H527" s="43"/>
      <c r="I527" s="43"/>
      <c r="J527" s="43"/>
      <c r="K527" s="43"/>
      <c r="L527" s="43"/>
    </row>
    <row collapsed="false" customFormat="false" customHeight="true" hidden="true" ht="105" outlineLevel="0" r="528">
      <c r="A528" s="41" t="s">
        <v>428</v>
      </c>
      <c r="B528" s="41"/>
      <c r="C528" s="41"/>
      <c r="D528" s="43"/>
      <c r="E528" s="43"/>
      <c r="F528" s="43"/>
      <c r="G528" s="47"/>
      <c r="H528" s="43"/>
      <c r="I528" s="43"/>
      <c r="J528" s="43"/>
      <c r="K528" s="43"/>
      <c r="L528" s="43"/>
    </row>
    <row collapsed="false" customFormat="false" customHeight="true" hidden="true" ht="105" outlineLevel="0" r="529">
      <c r="A529" s="41" t="s">
        <v>429</v>
      </c>
      <c r="B529" s="41"/>
      <c r="C529" s="41"/>
      <c r="D529" s="43"/>
      <c r="E529" s="43"/>
      <c r="F529" s="43"/>
      <c r="G529" s="47"/>
      <c r="H529" s="43"/>
      <c r="I529" s="43"/>
      <c r="J529" s="43"/>
      <c r="K529" s="43"/>
      <c r="L529" s="43"/>
    </row>
    <row collapsed="false" customFormat="false" customHeight="true" hidden="true" ht="60" outlineLevel="0" r="530">
      <c r="A530" s="41" t="s">
        <v>430</v>
      </c>
      <c r="B530" s="41"/>
      <c r="C530" s="41"/>
      <c r="D530" s="43"/>
      <c r="E530" s="43"/>
      <c r="F530" s="43"/>
      <c r="G530" s="47"/>
      <c r="H530" s="43"/>
      <c r="I530" s="43"/>
      <c r="J530" s="43"/>
      <c r="K530" s="43"/>
      <c r="L530" s="43"/>
    </row>
    <row collapsed="false" customFormat="false" customHeight="true" hidden="true" ht="75" outlineLevel="0" r="531">
      <c r="A531" s="41" t="s">
        <v>431</v>
      </c>
      <c r="B531" s="41"/>
      <c r="C531" s="41"/>
      <c r="D531" s="43"/>
      <c r="E531" s="43"/>
      <c r="F531" s="43"/>
      <c r="G531" s="47"/>
      <c r="H531" s="43"/>
      <c r="I531" s="43"/>
      <c r="J531" s="43"/>
      <c r="K531" s="43"/>
      <c r="L531" s="43"/>
    </row>
    <row collapsed="false" customFormat="false" customHeight="true" hidden="true" ht="120" outlineLevel="0" r="532">
      <c r="A532" s="41" t="s">
        <v>432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30" outlineLevel="0" r="533">
      <c r="A533" s="41" t="s">
        <v>433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35" outlineLevel="0" r="534">
      <c r="A534" s="41" t="s">
        <v>434</v>
      </c>
      <c r="B534" s="41"/>
      <c r="C534" s="41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435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75" outlineLevel="0" r="536">
      <c r="A536" s="41" t="s">
        <v>436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233" t="s">
        <v>437</v>
      </c>
      <c r="B537" s="233"/>
      <c r="C537" s="233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45" outlineLevel="0" r="538">
      <c r="A538" s="233" t="s">
        <v>438</v>
      </c>
      <c r="B538" s="233"/>
      <c r="C538" s="233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false" hidden="true" ht="15.75" outlineLevel="0" r="539">
      <c r="A539" s="150"/>
      <c r="B539" s="190"/>
      <c r="C539" s="236"/>
      <c r="D539" s="236"/>
      <c r="E539" s="190"/>
      <c r="F539" s="236"/>
      <c r="G539" s="236"/>
      <c r="H539" s="236"/>
      <c r="I539" s="190"/>
      <c r="J539" s="236"/>
      <c r="K539" s="236"/>
      <c r="L539" s="190"/>
    </row>
    <row collapsed="false" customFormat="false" customHeight="false" hidden="true" ht="15.75" outlineLevel="0" r="540">
      <c r="A540" s="150"/>
      <c r="B540" s="190"/>
      <c r="C540" s="190"/>
      <c r="D540" s="236"/>
      <c r="E540" s="190"/>
      <c r="F540" s="190"/>
      <c r="G540" s="236"/>
      <c r="H540" s="236"/>
      <c r="I540" s="190"/>
      <c r="J540" s="190"/>
      <c r="K540" s="236"/>
      <c r="L540" s="190"/>
    </row>
    <row collapsed="false" customFormat="false" customHeight="false" hidden="true" ht="78.75" outlineLevel="0" r="541">
      <c r="A541" s="150" t="s">
        <v>149</v>
      </c>
      <c r="B541" s="190"/>
      <c r="C541" s="236"/>
      <c r="D541" s="236"/>
      <c r="E541" s="190"/>
      <c r="F541" s="236"/>
      <c r="G541" s="236"/>
      <c r="H541" s="236"/>
      <c r="I541" s="190"/>
      <c r="J541" s="236"/>
      <c r="K541" s="236"/>
      <c r="L541" s="190"/>
    </row>
    <row collapsed="false" customFormat="false" customHeight="true" hidden="true" ht="31.5" outlineLevel="0" r="542">
      <c r="A542" s="150"/>
      <c r="B542" s="150"/>
      <c r="C542" s="196" t="s">
        <v>439</v>
      </c>
      <c r="D542" s="196"/>
      <c r="E542" s="150"/>
      <c r="F542" s="196" t="s">
        <v>151</v>
      </c>
      <c r="G542" s="196"/>
      <c r="H542" s="196"/>
      <c r="I542" s="150"/>
      <c r="J542" s="196" t="s">
        <v>152</v>
      </c>
      <c r="K542" s="196"/>
      <c r="L542" s="150"/>
    </row>
  </sheetData>
  <mergeCells count="102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1:G481"/>
    <mergeCell ref="F482:G482"/>
    <mergeCell ref="F483:G483"/>
    <mergeCell ref="A485:G485"/>
    <mergeCell ref="A486:G486"/>
    <mergeCell ref="A487:G487"/>
    <mergeCell ref="A489:A491"/>
    <mergeCell ref="B489:B491"/>
    <mergeCell ref="C489:C491"/>
    <mergeCell ref="D489:F489"/>
    <mergeCell ref="D490:D491"/>
    <mergeCell ref="E490:F490"/>
    <mergeCell ref="B493:G493"/>
    <mergeCell ref="B503:G503"/>
    <mergeCell ref="B507:G507"/>
    <mergeCell ref="A511:G511"/>
    <mergeCell ref="A512:G512"/>
    <mergeCell ref="A515:G515"/>
    <mergeCell ref="A516:G516"/>
    <mergeCell ref="A517:G517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B539:B541"/>
    <mergeCell ref="C539:D541"/>
    <mergeCell ref="E539:E541"/>
    <mergeCell ref="F539:H541"/>
    <mergeCell ref="I539:I541"/>
    <mergeCell ref="J539:K541"/>
    <mergeCell ref="L539:L541"/>
    <mergeCell ref="C542:D542"/>
    <mergeCell ref="F542:H542"/>
    <mergeCell ref="J542:K542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46"/>
  <sheetViews>
    <sheetView colorId="64" defaultGridColor="true" rightToLeft="false" showFormulas="false" showGridLines="true" showOutlineSymbols="true" showRowColHeaders="true" showZeros="true" tabSelected="true" topLeftCell="A534" view="normal" windowProtection="false" workbookViewId="0" zoomScale="130" zoomScaleNormal="130" zoomScalePageLayoutView="100">
      <selection activeCell="E542" activeCellId="0" pane="topLeft" sqref="E542"/>
    </sheetView>
  </sheetViews>
  <sheetFormatPr defaultRowHeight="15"/>
  <cols>
    <col collapsed="false" hidden="false" max="1" min="1" style="0" width="56.280612244898"/>
    <col collapsed="false" hidden="false" max="2" min="2" style="0" width="26.4234693877551"/>
    <col collapsed="false" hidden="false" max="4" min="3" style="0" width="16.7142857142857"/>
    <col collapsed="false" hidden="false" max="5" min="5" style="0" width="23.0051020408163"/>
    <col collapsed="false" hidden="false" max="8" min="6" style="0" width="8.70918367346939"/>
    <col collapsed="false" hidden="false" max="9" min="9" style="0" width="7"/>
    <col collapsed="false" hidden="false" max="10" min="10" style="0" width="9.70918367346939"/>
    <col collapsed="false" hidden="false" max="1025" min="11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9</v>
      </c>
      <c r="C5" s="32" t="s">
        <v>440</v>
      </c>
    </row>
    <row collapsed="false" customFormat="false" customHeight="false" hidden="true" ht="15" outlineLevel="0" r="6">
      <c r="A6" s="38" t="s">
        <v>12</v>
      </c>
      <c r="B6" s="35" t="s">
        <v>61</v>
      </c>
      <c r="C6" s="32"/>
    </row>
    <row collapsed="false" customFormat="false" customHeight="true" hidden="true" ht="34.5" outlineLevel="0" r="7">
      <c r="A7" s="37" t="n">
        <v>1</v>
      </c>
      <c r="B7" s="37" t="n">
        <v>4</v>
      </c>
      <c r="C7" s="388" t="n">
        <v>7</v>
      </c>
    </row>
    <row collapsed="false" customFormat="false" customHeight="true" hidden="true" ht="15" outlineLevel="0" r="8">
      <c r="A8" s="389" t="s">
        <v>15</v>
      </c>
      <c r="B8" s="42" t="n">
        <v>41640</v>
      </c>
      <c r="C8" s="41"/>
    </row>
    <row collapsed="false" customFormat="false" customHeight="false" hidden="true" ht="15" outlineLevel="0" r="9">
      <c r="A9" s="389"/>
      <c r="B9" s="42"/>
      <c r="C9" s="41"/>
    </row>
    <row collapsed="false" customFormat="false" customHeight="false" hidden="true" ht="45" outlineLevel="0" r="10">
      <c r="A10" s="391" t="s">
        <v>18</v>
      </c>
      <c r="B10" s="46" t="n">
        <v>41640</v>
      </c>
      <c r="C10" s="281" t="s">
        <v>441</v>
      </c>
    </row>
    <row collapsed="false" customFormat="false" customHeight="false" hidden="true" ht="30" outlineLevel="0" r="11">
      <c r="A11" s="391" t="s">
        <v>23</v>
      </c>
      <c r="B11" s="46" t="n">
        <v>41640</v>
      </c>
      <c r="C11" s="41" t="s">
        <v>49</v>
      </c>
    </row>
    <row collapsed="false" customFormat="false" customHeight="false" hidden="true" ht="15" outlineLevel="0" r="12">
      <c r="A12" s="38"/>
      <c r="B12" s="233"/>
      <c r="C12" s="233"/>
    </row>
    <row collapsed="false" customFormat="false" customHeight="true" hidden="true" ht="15" outlineLevel="0" r="13">
      <c r="A13" s="32" t="s">
        <v>39</v>
      </c>
      <c r="B13" s="42" t="n">
        <v>41640</v>
      </c>
      <c r="C13" s="41"/>
    </row>
    <row collapsed="false" customFormat="false" customHeight="false" hidden="true" ht="15" outlineLevel="0" r="14">
      <c r="A14" s="32"/>
      <c r="B14" s="42"/>
      <c r="C14" s="41"/>
    </row>
    <row collapsed="false" customFormat="false" customHeight="false" hidden="true" ht="45" outlineLevel="0" r="15">
      <c r="A15" s="38" t="s">
        <v>42</v>
      </c>
      <c r="B15" s="46" t="n">
        <v>41640</v>
      </c>
      <c r="C15" s="304" t="s">
        <v>442</v>
      </c>
    </row>
    <row collapsed="false" customFormat="false" customHeight="false" hidden="true" ht="30" outlineLevel="0" r="16">
      <c r="A16" s="391" t="s">
        <v>46</v>
      </c>
      <c r="B16" s="46" t="n">
        <v>41640</v>
      </c>
      <c r="C16" s="233" t="s">
        <v>443</v>
      </c>
    </row>
    <row collapsed="false" customFormat="false" customHeight="true" hidden="true" ht="15" outlineLevel="0" r="17">
      <c r="A17" s="32" t="n">
        <v>3</v>
      </c>
      <c r="B17" s="42" t="n">
        <v>41640</v>
      </c>
      <c r="C17" s="41"/>
    </row>
    <row collapsed="false" customFormat="false" customHeight="true" hidden="true" ht="133.5" outlineLevel="0" r="18">
      <c r="A18" s="32"/>
      <c r="B18" s="42"/>
      <c r="C18" s="41"/>
    </row>
    <row collapsed="false" customFormat="false" customHeight="true" hidden="true" ht="74.25" outlineLevel="0" r="19">
      <c r="A19" s="393" t="n">
        <v>41642</v>
      </c>
      <c r="B19" s="42" t="n">
        <v>41640</v>
      </c>
      <c r="C19" s="233" t="s">
        <v>444</v>
      </c>
    </row>
    <row collapsed="false" customFormat="false" customHeight="true" hidden="true" ht="102" outlineLevel="0" r="20">
      <c r="A20" s="393"/>
      <c r="B20" s="42"/>
      <c r="C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</row>
    <row collapsed="false" customFormat="false" customHeight="false" hidden="true" ht="15.75" outlineLevel="0" r="27">
      <c r="A27" s="396" t="s">
        <v>445</v>
      </c>
      <c r="B27" s="396"/>
      <c r="C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/>
      <c r="C29" s="332"/>
      <c r="D29" s="332"/>
      <c r="E29" s="332"/>
      <c r="F29" s="332"/>
      <c r="G29" s="332"/>
      <c r="H29" s="332"/>
    </row>
    <row collapsed="false" customFormat="false" customHeight="true" hidden="true" ht="30.75" outlineLevel="0" r="30">
      <c r="A30" s="43"/>
      <c r="B30" s="43" t="s">
        <v>92</v>
      </c>
      <c r="C30" s="33"/>
      <c r="D30" s="33"/>
      <c r="E30" s="43" t="s">
        <v>95</v>
      </c>
      <c r="F30" s="43" t="s">
        <v>97</v>
      </c>
      <c r="G30" s="43"/>
      <c r="H30" s="43"/>
    </row>
    <row collapsed="false" customFormat="false" customHeight="false" hidden="true" ht="15.75" outlineLevel="0" r="31">
      <c r="A31" s="43"/>
      <c r="B31" s="43"/>
      <c r="C31" s="33"/>
      <c r="D31" s="33"/>
      <c r="E31" s="43"/>
      <c r="F31" s="43"/>
      <c r="G31" s="43"/>
      <c r="H31" s="43"/>
    </row>
    <row collapsed="false" customFormat="false" customHeight="false" hidden="true" ht="15.75" outlineLevel="0" r="32">
      <c r="A32" s="47" t="n">
        <v>1</v>
      </c>
      <c r="B32" s="47" t="n">
        <v>4</v>
      </c>
      <c r="C32" s="274"/>
      <c r="D32" s="274"/>
      <c r="E32" s="47" t="n">
        <v>8</v>
      </c>
      <c r="F32" s="43" t="n">
        <v>10</v>
      </c>
      <c r="G32" s="43"/>
      <c r="H32" s="43"/>
    </row>
    <row collapsed="false" customFormat="false" customHeight="true" hidden="true" ht="47.25" outlineLevel="0" r="33">
      <c r="A33" s="232" t="s">
        <v>198</v>
      </c>
      <c r="B33" s="398" t="n">
        <v>42004</v>
      </c>
      <c r="C33" s="399"/>
      <c r="D33" s="399"/>
      <c r="E33" s="400" t="n">
        <f aca="false">E34+E36+E37</f>
        <v>17193.04</v>
      </c>
      <c r="F33" s="401" t="n">
        <f aca="false">H34+H35+H36+H37</f>
        <v>3029.464</v>
      </c>
      <c r="G33" s="401"/>
      <c r="H33" s="401"/>
    </row>
    <row collapsed="false" customFormat="false" customHeight="true" hidden="true" ht="19.5" outlineLevel="0" r="34">
      <c r="A34" s="232"/>
      <c r="B34" s="398"/>
      <c r="C34" s="604"/>
      <c r="D34" s="604"/>
      <c r="E34" s="404" t="n">
        <f aca="false">E54</f>
        <v>14079.15</v>
      </c>
      <c r="F34" s="402" t="s">
        <v>101</v>
      </c>
      <c r="G34" s="402"/>
      <c r="H34" s="605" t="n">
        <f aca="false">H54</f>
        <v>1408</v>
      </c>
    </row>
    <row collapsed="false" customFormat="false" customHeight="true" hidden="true" ht="19.5" outlineLevel="0" r="35">
      <c r="A35" s="232"/>
      <c r="B35" s="398"/>
      <c r="C35" s="402"/>
      <c r="D35" s="402"/>
      <c r="E35" s="404" t="n">
        <f aca="false">E55</f>
        <v>0</v>
      </c>
      <c r="F35" s="402" t="s">
        <v>102</v>
      </c>
      <c r="G35" s="402"/>
      <c r="H35" s="607" t="n">
        <f aca="false">H55</f>
        <v>0</v>
      </c>
    </row>
    <row collapsed="false" customFormat="false" customHeight="true" hidden="true" ht="19.5" outlineLevel="0" r="36">
      <c r="A36" s="232"/>
      <c r="B36" s="398"/>
      <c r="C36" s="402"/>
      <c r="D36" s="402"/>
      <c r="E36" s="404" t="n">
        <f aca="false">E56</f>
        <v>3113.89</v>
      </c>
      <c r="F36" s="402" t="s">
        <v>103</v>
      </c>
      <c r="G36" s="402"/>
      <c r="H36" s="607" t="n">
        <f aca="false">H56</f>
        <v>533.889</v>
      </c>
    </row>
    <row collapsed="false" customFormat="false" customHeight="true" hidden="true" ht="19.5" outlineLevel="0" r="37">
      <c r="A37" s="232"/>
      <c r="B37" s="398"/>
      <c r="C37" s="402"/>
      <c r="D37" s="402"/>
      <c r="E37" s="404" t="n">
        <f aca="false">E57+E93+E126</f>
        <v>0</v>
      </c>
      <c r="F37" s="402" t="s">
        <v>69</v>
      </c>
      <c r="G37" s="402"/>
      <c r="H37" s="607" t="n">
        <f aca="false">H57+F93+F126</f>
        <v>1087.575</v>
      </c>
    </row>
    <row collapsed="false" customFormat="false" customHeight="false" hidden="true" ht="18.75" outlineLevel="0" r="38">
      <c r="A38" s="232"/>
      <c r="B38" s="398" t="n">
        <v>42369</v>
      </c>
      <c r="C38" s="408"/>
      <c r="D38" s="408"/>
      <c r="E38" s="400" t="n">
        <f aca="false">E39+E40+E41+E42</f>
        <v>4780.39</v>
      </c>
      <c r="F38" s="401" t="n">
        <f aca="false">H39+H40+H41+H42</f>
        <v>56253.53</v>
      </c>
      <c r="G38" s="401"/>
      <c r="H38" s="401"/>
    </row>
    <row collapsed="false" customFormat="false" customHeight="true" hidden="true" ht="19.5" outlineLevel="0" r="39">
      <c r="A39" s="232"/>
      <c r="B39" s="398"/>
      <c r="C39" s="402"/>
      <c r="D39" s="402"/>
      <c r="E39" s="404" t="n">
        <f aca="false">E59+E96</f>
        <v>0</v>
      </c>
      <c r="F39" s="402" t="s">
        <v>101</v>
      </c>
      <c r="G39" s="402"/>
      <c r="H39" s="605" t="n">
        <f aca="false">H59+H96</f>
        <v>19069.2</v>
      </c>
    </row>
    <row collapsed="false" customFormat="false" customHeight="true" hidden="true" ht="19.5" outlineLevel="0" r="40">
      <c r="A40" s="232"/>
      <c r="B40" s="398"/>
      <c r="C40" s="402"/>
      <c r="D40" s="402"/>
      <c r="E40" s="404" t="n">
        <f aca="false">E60+E97</f>
        <v>1156.4</v>
      </c>
      <c r="F40" s="402" t="s">
        <v>102</v>
      </c>
      <c r="G40" s="402"/>
      <c r="H40" s="607" t="n">
        <f aca="false">H60+H97</f>
        <v>17814.84</v>
      </c>
    </row>
    <row collapsed="false" customFormat="false" customHeight="true" hidden="true" ht="19.5" outlineLevel="0" r="41">
      <c r="A41" s="232"/>
      <c r="B41" s="398"/>
      <c r="C41" s="402"/>
      <c r="D41" s="402"/>
      <c r="E41" s="404" t="n">
        <f aca="false">E61+E98</f>
        <v>3623.99</v>
      </c>
      <c r="F41" s="402" t="s">
        <v>103</v>
      </c>
      <c r="G41" s="402"/>
      <c r="H41" s="607" t="n">
        <f aca="false">H61+H98</f>
        <v>16855.3</v>
      </c>
    </row>
    <row collapsed="false" customFormat="false" customHeight="true" hidden="true" ht="19.5" outlineLevel="0" r="42">
      <c r="A42" s="232"/>
      <c r="B42" s="398"/>
      <c r="C42" s="402"/>
      <c r="D42" s="402"/>
      <c r="E42" s="404" t="n">
        <f aca="false">E62+E99+E128</f>
        <v>0</v>
      </c>
      <c r="F42" s="402" t="s">
        <v>69</v>
      </c>
      <c r="G42" s="402"/>
      <c r="H42" s="607" t="n">
        <f aca="false">H62+H99+F128</f>
        <v>2514.19</v>
      </c>
    </row>
    <row collapsed="false" customFormat="false" customHeight="false" hidden="true" ht="18.75" outlineLevel="0" r="43">
      <c r="A43" s="232"/>
      <c r="B43" s="398" t="n">
        <v>42735</v>
      </c>
      <c r="C43" s="401"/>
      <c r="D43" s="401"/>
      <c r="E43" s="409" t="n">
        <f aca="false">E44+E45+E46+E47</f>
        <v>0</v>
      </c>
      <c r="F43" s="401" t="n">
        <f aca="false">H44+H45+H46+H47</f>
        <v>57407.4</v>
      </c>
      <c r="G43" s="401"/>
      <c r="H43" s="401"/>
    </row>
    <row collapsed="false" customFormat="false" customHeight="true" hidden="true" ht="19.5" outlineLevel="0" r="44">
      <c r="A44" s="232"/>
      <c r="B44" s="398"/>
      <c r="C44" s="402"/>
      <c r="D44" s="402"/>
      <c r="E44" s="405" t="n">
        <f aca="false">E64+E101</f>
        <v>0</v>
      </c>
      <c r="F44" s="402" t="s">
        <v>101</v>
      </c>
      <c r="G44" s="402"/>
      <c r="H44" s="605" t="n">
        <f aca="false">H64+H101</f>
        <v>18714</v>
      </c>
    </row>
    <row collapsed="false" customFormat="false" customHeight="true" hidden="true" ht="19.5" outlineLevel="0" r="45">
      <c r="A45" s="232"/>
      <c r="B45" s="398"/>
      <c r="C45" s="402"/>
      <c r="D45" s="402"/>
      <c r="E45" s="405" t="n">
        <f aca="false">E65+E102</f>
        <v>0</v>
      </c>
      <c r="F45" s="402" t="s">
        <v>102</v>
      </c>
      <c r="G45" s="402"/>
      <c r="H45" s="607" t="n">
        <f aca="false">H65+H102</f>
        <v>18466</v>
      </c>
    </row>
    <row collapsed="false" customFormat="false" customHeight="true" hidden="true" ht="19.5" outlineLevel="0" r="46">
      <c r="A46" s="232"/>
      <c r="B46" s="398"/>
      <c r="C46" s="402"/>
      <c r="D46" s="402"/>
      <c r="E46" s="405" t="n">
        <f aca="false">E66+E103</f>
        <v>0</v>
      </c>
      <c r="F46" s="402" t="s">
        <v>103</v>
      </c>
      <c r="G46" s="402"/>
      <c r="H46" s="607" t="n">
        <f aca="false">H66+H103</f>
        <v>18718.1</v>
      </c>
    </row>
    <row collapsed="false" customFormat="false" customHeight="true" hidden="true" ht="19.5" outlineLevel="0" r="47">
      <c r="A47" s="232"/>
      <c r="B47" s="398"/>
      <c r="C47" s="402"/>
      <c r="D47" s="402"/>
      <c r="E47" s="406" t="n">
        <f aca="false">E67+E104+E130</f>
        <v>0</v>
      </c>
      <c r="F47" s="402" t="s">
        <v>69</v>
      </c>
      <c r="G47" s="402"/>
      <c r="H47" s="607" t="n">
        <f aca="false">H67+H104+F130</f>
        <v>1509.3</v>
      </c>
    </row>
    <row collapsed="false" customFormat="false" customHeight="true" hidden="true" ht="19.5" outlineLevel="0" r="48">
      <c r="A48" s="43" t="s">
        <v>100</v>
      </c>
      <c r="B48" s="398" t="n">
        <v>42735</v>
      </c>
      <c r="C48" s="401"/>
      <c r="D48" s="401"/>
      <c r="E48" s="411" t="n">
        <f aca="false">E49+E50+E51+E52</f>
        <v>21973.43</v>
      </c>
      <c r="F48" s="401" t="n">
        <f aca="false">H49+H50+H51+H52</f>
        <v>116690.394</v>
      </c>
      <c r="G48" s="401"/>
      <c r="H48" s="401"/>
    </row>
    <row collapsed="false" customFormat="false" customHeight="true" hidden="true" ht="19.5" outlineLevel="0" r="49">
      <c r="A49" s="43"/>
      <c r="B49" s="398"/>
      <c r="C49" s="402"/>
      <c r="D49" s="402"/>
      <c r="E49" s="413" t="n">
        <f aca="false">E34+E39+E44</f>
        <v>14079.15</v>
      </c>
      <c r="F49" s="402" t="s">
        <v>101</v>
      </c>
      <c r="G49" s="402"/>
      <c r="H49" s="609" t="n">
        <f aca="false">H34+H39++H44</f>
        <v>39191.2</v>
      </c>
    </row>
    <row collapsed="false" customFormat="false" customHeight="true" hidden="true" ht="19.5" outlineLevel="0" r="50">
      <c r="A50" s="43"/>
      <c r="B50" s="398"/>
      <c r="C50" s="402"/>
      <c r="D50" s="402"/>
      <c r="E50" s="413" t="n">
        <f aca="false">E35+E40+E45</f>
        <v>1156.4</v>
      </c>
      <c r="F50" s="402" t="s">
        <v>102</v>
      </c>
      <c r="G50" s="402"/>
      <c r="H50" s="610" t="n">
        <f aca="false">H35+H40++H45</f>
        <v>36280.84</v>
      </c>
    </row>
    <row collapsed="false" customFormat="false" customHeight="true" hidden="true" ht="19.5" outlineLevel="0" r="51">
      <c r="A51" s="43"/>
      <c r="B51" s="398"/>
      <c r="C51" s="402"/>
      <c r="D51" s="402"/>
      <c r="E51" s="413" t="n">
        <f aca="false">E46+E41+E36</f>
        <v>6737.88</v>
      </c>
      <c r="F51" s="402" t="s">
        <v>103</v>
      </c>
      <c r="G51" s="402"/>
      <c r="H51" s="610" t="n">
        <f aca="false">H36+H41++H46</f>
        <v>36107.289</v>
      </c>
    </row>
    <row collapsed="false" customFormat="false" customHeight="true" hidden="true" ht="19.5" outlineLevel="0" r="52">
      <c r="A52" s="43"/>
      <c r="B52" s="398"/>
      <c r="C52" s="402"/>
      <c r="D52" s="402"/>
      <c r="E52" s="413" t="n">
        <f aca="false">E47+E42+E37</f>
        <v>0</v>
      </c>
      <c r="F52" s="402" t="s">
        <v>69</v>
      </c>
      <c r="G52" s="402"/>
      <c r="H52" s="610" t="n">
        <f aca="false">H37+H42++H47</f>
        <v>5111.065</v>
      </c>
    </row>
    <row collapsed="false" customFormat="false" customHeight="true" hidden="true" ht="36.75" outlineLevel="0" r="53">
      <c r="A53" s="43" t="s">
        <v>105</v>
      </c>
      <c r="B53" s="398" t="n">
        <v>42004</v>
      </c>
      <c r="C53" s="414"/>
      <c r="D53" s="414"/>
      <c r="E53" s="416" t="n">
        <f aca="false">E54+E55+E56+E57</f>
        <v>17193.04</v>
      </c>
      <c r="F53" s="401" t="n">
        <f aca="false">H54+H55+H56+H57</f>
        <v>2055.289</v>
      </c>
      <c r="G53" s="401"/>
      <c r="H53" s="401"/>
    </row>
    <row collapsed="false" customFormat="false" customHeight="true" hidden="true" ht="19.5" outlineLevel="0" r="54">
      <c r="A54" s="43"/>
      <c r="B54" s="398"/>
      <c r="C54" s="417"/>
      <c r="D54" s="417"/>
      <c r="E54" s="419" t="n">
        <f aca="false">E74</f>
        <v>14079.15</v>
      </c>
      <c r="F54" s="421" t="s">
        <v>101</v>
      </c>
      <c r="G54" s="421"/>
      <c r="H54" s="611" t="n">
        <f aca="false">G74</f>
        <v>1408</v>
      </c>
    </row>
    <row collapsed="false" customFormat="false" customHeight="true" hidden="true" ht="19.5" outlineLevel="0" r="55">
      <c r="A55" s="43"/>
      <c r="B55" s="398"/>
      <c r="C55" s="417"/>
      <c r="D55" s="417"/>
      <c r="E55" s="419" t="n">
        <f aca="false">E75</f>
        <v>0</v>
      </c>
      <c r="F55" s="421" t="s">
        <v>102</v>
      </c>
      <c r="G55" s="421"/>
      <c r="H55" s="432" t="n">
        <f aca="false">G75</f>
        <v>0</v>
      </c>
    </row>
    <row collapsed="false" customFormat="false" customHeight="true" hidden="true" ht="19.5" outlineLevel="0" r="56">
      <c r="A56" s="43"/>
      <c r="B56" s="398"/>
      <c r="C56" s="417"/>
      <c r="D56" s="417"/>
      <c r="E56" s="419" t="n">
        <f aca="false">E76</f>
        <v>3113.89</v>
      </c>
      <c r="F56" s="421" t="s">
        <v>103</v>
      </c>
      <c r="G56" s="421"/>
      <c r="H56" s="432" t="n">
        <f aca="false">G76</f>
        <v>533.889</v>
      </c>
    </row>
    <row collapsed="false" customFormat="false" customHeight="true" hidden="true" ht="19.5" outlineLevel="0" r="57">
      <c r="A57" s="43"/>
      <c r="B57" s="398"/>
      <c r="C57" s="417"/>
      <c r="D57" s="417"/>
      <c r="E57" s="419" t="n">
        <f aca="false">E86</f>
        <v>0</v>
      </c>
      <c r="F57" s="421" t="s">
        <v>69</v>
      </c>
      <c r="G57" s="421"/>
      <c r="H57" s="432" t="n">
        <f aca="false">F86</f>
        <v>113.4</v>
      </c>
    </row>
    <row collapsed="false" customFormat="false" customHeight="false" hidden="true" ht="18.75" outlineLevel="0" r="58">
      <c r="A58" s="43"/>
      <c r="B58" s="398" t="n">
        <v>42369</v>
      </c>
      <c r="C58" s="423"/>
      <c r="D58" s="423"/>
      <c r="E58" s="425" t="n">
        <f aca="false">E59+E60+E61+E62</f>
        <v>4780.39</v>
      </c>
      <c r="F58" s="422"/>
      <c r="G58" s="423"/>
      <c r="H58" s="400" t="n">
        <f aca="false">H59+H60+H61+H62</f>
        <v>53363.03</v>
      </c>
    </row>
    <row collapsed="false" customFormat="false" customHeight="true" hidden="true" ht="19.5" outlineLevel="0" r="59">
      <c r="A59" s="43"/>
      <c r="B59" s="398"/>
      <c r="C59" s="417"/>
      <c r="D59" s="417"/>
      <c r="E59" s="419" t="n">
        <f aca="false">E78</f>
        <v>0</v>
      </c>
      <c r="F59" s="421" t="s">
        <v>101</v>
      </c>
      <c r="G59" s="421"/>
      <c r="H59" s="611" t="n">
        <f aca="false">G78</f>
        <v>18791</v>
      </c>
    </row>
    <row collapsed="false" customFormat="false" customHeight="true" hidden="true" ht="19.5" outlineLevel="0" r="60">
      <c r="A60" s="43"/>
      <c r="B60" s="398"/>
      <c r="C60" s="417"/>
      <c r="D60" s="417"/>
      <c r="E60" s="419" t="n">
        <f aca="false">E79</f>
        <v>1156.4</v>
      </c>
      <c r="F60" s="421" t="s">
        <v>102</v>
      </c>
      <c r="G60" s="421"/>
      <c r="H60" s="432" t="n">
        <f aca="false">G79</f>
        <v>16821.14</v>
      </c>
    </row>
    <row collapsed="false" customFormat="false" customHeight="true" hidden="true" ht="19.5" outlineLevel="0" r="61">
      <c r="A61" s="43"/>
      <c r="B61" s="398"/>
      <c r="C61" s="417"/>
      <c r="D61" s="417"/>
      <c r="E61" s="419" t="n">
        <f aca="false">E80</f>
        <v>3623.99</v>
      </c>
      <c r="F61" s="421" t="s">
        <v>103</v>
      </c>
      <c r="G61" s="421"/>
      <c r="H61" s="432" t="n">
        <f aca="false">G80</f>
        <v>16654.4</v>
      </c>
    </row>
    <row collapsed="false" customFormat="false" customHeight="true" hidden="true" ht="19.5" outlineLevel="0" r="62">
      <c r="A62" s="43"/>
      <c r="B62" s="398"/>
      <c r="C62" s="417"/>
      <c r="D62" s="417"/>
      <c r="E62" s="419" t="n">
        <f aca="false">E88</f>
        <v>0</v>
      </c>
      <c r="F62" s="421" t="s">
        <v>69</v>
      </c>
      <c r="G62" s="421"/>
      <c r="H62" s="432" t="n">
        <f aca="false">F88</f>
        <v>1096.49</v>
      </c>
    </row>
    <row collapsed="false" customFormat="false" customHeight="false" hidden="true" ht="18.75" outlineLevel="0" r="63">
      <c r="A63" s="43"/>
      <c r="B63" s="398" t="n">
        <v>42735</v>
      </c>
      <c r="C63" s="426"/>
      <c r="D63" s="426"/>
      <c r="E63" s="425" t="n">
        <f aca="false">E64+E65+E66+E67</f>
        <v>0</v>
      </c>
      <c r="F63" s="422"/>
      <c r="G63" s="428"/>
      <c r="H63" s="400" t="n">
        <f aca="false">H64+H65+H66+H67</f>
        <v>54855</v>
      </c>
    </row>
    <row collapsed="false" customFormat="false" customHeight="true" hidden="true" ht="19.5" outlineLevel="0" r="64">
      <c r="A64" s="43"/>
      <c r="B64" s="398"/>
      <c r="C64" s="417"/>
      <c r="D64" s="417"/>
      <c r="E64" s="419" t="n">
        <f aca="false">E82</f>
        <v>0</v>
      </c>
      <c r="F64" s="421" t="s">
        <v>101</v>
      </c>
      <c r="G64" s="421"/>
      <c r="H64" s="611" t="n">
        <f aca="false">G82</f>
        <v>18488</v>
      </c>
    </row>
    <row collapsed="false" customFormat="false" customHeight="true" hidden="true" ht="19.5" outlineLevel="0" r="65">
      <c r="A65" s="43"/>
      <c r="B65" s="398"/>
      <c r="C65" s="417"/>
      <c r="D65" s="417"/>
      <c r="E65" s="419" t="n">
        <f aca="false">E83</f>
        <v>0</v>
      </c>
      <c r="F65" s="421" t="s">
        <v>102</v>
      </c>
      <c r="G65" s="421"/>
      <c r="H65" s="432" t="n">
        <f aca="false">G83</f>
        <v>17648</v>
      </c>
    </row>
    <row collapsed="false" customFormat="false" customHeight="true" hidden="true" ht="19.5" outlineLevel="0" r="66">
      <c r="A66" s="43"/>
      <c r="B66" s="398"/>
      <c r="C66" s="417"/>
      <c r="D66" s="417"/>
      <c r="E66" s="419" t="n">
        <f aca="false">E84</f>
        <v>0</v>
      </c>
      <c r="F66" s="421" t="s">
        <v>103</v>
      </c>
      <c r="G66" s="421"/>
      <c r="H66" s="432" t="n">
        <f aca="false">G84</f>
        <v>18505</v>
      </c>
    </row>
    <row collapsed="false" customFormat="false" customHeight="true" hidden="true" ht="19.5" outlineLevel="0" r="67">
      <c r="A67" s="43"/>
      <c r="B67" s="398"/>
      <c r="C67" s="417"/>
      <c r="D67" s="417"/>
      <c r="E67" s="419" t="n">
        <f aca="false">E90</f>
        <v>0</v>
      </c>
      <c r="F67" s="421" t="s">
        <v>69</v>
      </c>
      <c r="G67" s="421"/>
      <c r="H67" s="432" t="n">
        <f aca="false">F90</f>
        <v>214</v>
      </c>
    </row>
    <row collapsed="false" customFormat="false" customHeight="true" hidden="true" ht="19.5" outlineLevel="0" r="68">
      <c r="A68" s="43" t="s">
        <v>100</v>
      </c>
      <c r="B68" s="398" t="n">
        <v>42735</v>
      </c>
      <c r="C68" s="426"/>
      <c r="D68" s="426"/>
      <c r="E68" s="429" t="n">
        <f aca="false">E69+E70+E71+E72</f>
        <v>21973.43</v>
      </c>
      <c r="F68" s="422"/>
      <c r="G68" s="423"/>
      <c r="H68" s="400" t="n">
        <f aca="false">H69+H70+H71+H72</f>
        <v>110273.319</v>
      </c>
    </row>
    <row collapsed="false" customFormat="false" customHeight="true" hidden="true" ht="19.5" outlineLevel="0" r="69">
      <c r="A69" s="43"/>
      <c r="B69" s="398"/>
      <c r="C69" s="417"/>
      <c r="D69" s="417"/>
      <c r="E69" s="431" t="n">
        <f aca="false">E54+E59+E64</f>
        <v>14079.15</v>
      </c>
      <c r="F69" s="432" t="s">
        <v>101</v>
      </c>
      <c r="G69" s="432"/>
      <c r="H69" s="612" t="n">
        <f aca="false">H54+H59+H64</f>
        <v>38687</v>
      </c>
    </row>
    <row collapsed="false" customFormat="false" customHeight="true" hidden="true" ht="19.5" outlineLevel="0" r="70">
      <c r="A70" s="43"/>
      <c r="B70" s="398"/>
      <c r="C70" s="417"/>
      <c r="D70" s="417"/>
      <c r="E70" s="431" t="n">
        <f aca="false">E55+E60+E65</f>
        <v>1156.4</v>
      </c>
      <c r="F70" s="432" t="s">
        <v>102</v>
      </c>
      <c r="G70" s="432"/>
      <c r="H70" s="613" t="n">
        <f aca="false">H55+H60+H65</f>
        <v>34469.14</v>
      </c>
    </row>
    <row collapsed="false" customFormat="false" customHeight="true" hidden="true" ht="19.5" outlineLevel="0" r="71">
      <c r="A71" s="43"/>
      <c r="B71" s="398"/>
      <c r="C71" s="417"/>
      <c r="D71" s="417"/>
      <c r="E71" s="431" t="n">
        <f aca="false">E56+E61+E66</f>
        <v>6737.88</v>
      </c>
      <c r="F71" s="432" t="s">
        <v>103</v>
      </c>
      <c r="G71" s="432"/>
      <c r="H71" s="613" t="n">
        <f aca="false">H56+H61+H66</f>
        <v>35693.289</v>
      </c>
    </row>
    <row collapsed="false" customFormat="false" customHeight="true" hidden="true" ht="19.5" outlineLevel="0" r="72">
      <c r="A72" s="43"/>
      <c r="B72" s="398"/>
      <c r="C72" s="417"/>
      <c r="D72" s="417"/>
      <c r="E72" s="431" t="n">
        <f aca="false">E57+E62+E67</f>
        <v>0</v>
      </c>
      <c r="F72" s="432" t="s">
        <v>69</v>
      </c>
      <c r="G72" s="432"/>
      <c r="H72" s="613" t="n">
        <f aca="false">H57+H62+H67</f>
        <v>1423.89</v>
      </c>
    </row>
    <row collapsed="false" customFormat="false" customHeight="true" hidden="true" ht="24" outlineLevel="0" r="73">
      <c r="A73" s="43" t="s">
        <v>65</v>
      </c>
      <c r="B73" s="398" t="n">
        <v>42004</v>
      </c>
      <c r="C73" s="614"/>
      <c r="D73" s="614"/>
      <c r="E73" s="434" t="n">
        <f aca="false">E74+E75+E76</f>
        <v>17193.04</v>
      </c>
      <c r="F73" s="407"/>
      <c r="G73" s="435" t="n">
        <f aca="false">G74+G75+G76</f>
        <v>1941.889</v>
      </c>
      <c r="H73" s="435"/>
    </row>
    <row collapsed="false" customFormat="false" customHeight="true" hidden="true" ht="19.5" outlineLevel="0" r="74">
      <c r="A74" s="43"/>
      <c r="B74" s="398"/>
      <c r="C74" s="436"/>
      <c r="D74" s="436"/>
      <c r="E74" s="438" t="n">
        <v>14079.15</v>
      </c>
      <c r="F74" s="440" t="s">
        <v>101</v>
      </c>
      <c r="G74" s="615" t="n">
        <v>1408</v>
      </c>
      <c r="H74" s="615"/>
    </row>
    <row collapsed="false" customFormat="false" customHeight="true" hidden="true" ht="19.5" outlineLevel="0" r="75">
      <c r="A75" s="43"/>
      <c r="B75" s="398"/>
      <c r="C75" s="436"/>
      <c r="D75" s="436"/>
      <c r="E75" s="438" t="n">
        <v>0</v>
      </c>
      <c r="F75" s="440" t="s">
        <v>102</v>
      </c>
      <c r="G75" s="441"/>
      <c r="H75" s="441"/>
    </row>
    <row collapsed="false" customFormat="false" customHeight="true" hidden="true" ht="19.5" outlineLevel="0" r="76">
      <c r="A76" s="43"/>
      <c r="B76" s="398"/>
      <c r="C76" s="436"/>
      <c r="D76" s="436"/>
      <c r="E76" s="438" t="n">
        <v>3113.89</v>
      </c>
      <c r="F76" s="440" t="s">
        <v>103</v>
      </c>
      <c r="G76" s="616" t="n">
        <v>533.889</v>
      </c>
      <c r="H76" s="616"/>
    </row>
    <row collapsed="false" customFormat="false" customHeight="true" hidden="true" ht="16.5" outlineLevel="0" r="77">
      <c r="A77" s="43"/>
      <c r="B77" s="398" t="n">
        <v>42369</v>
      </c>
      <c r="C77" s="399"/>
      <c r="D77" s="399"/>
      <c r="E77" s="433" t="n">
        <f aca="false">E78+E79+E80</f>
        <v>4780.39</v>
      </c>
      <c r="F77" s="407"/>
      <c r="G77" s="435" t="n">
        <f aca="false">G78+G79+G80</f>
        <v>52266.54</v>
      </c>
      <c r="H77" s="435"/>
    </row>
    <row collapsed="false" customFormat="false" customHeight="true" hidden="true" ht="19.5" outlineLevel="0" r="78">
      <c r="A78" s="43"/>
      <c r="B78" s="398"/>
      <c r="C78" s="436"/>
      <c r="D78" s="436"/>
      <c r="E78" s="438" t="n">
        <v>0</v>
      </c>
      <c r="F78" s="440" t="s">
        <v>101</v>
      </c>
      <c r="G78" s="615" t="n">
        <v>18791</v>
      </c>
      <c r="H78" s="615"/>
    </row>
    <row collapsed="false" customFormat="false" customHeight="true" hidden="true" ht="19.5" outlineLevel="0" r="79">
      <c r="A79" s="43"/>
      <c r="B79" s="398"/>
      <c r="C79" s="436"/>
      <c r="D79" s="436"/>
      <c r="E79" s="438" t="n">
        <v>1156.4</v>
      </c>
      <c r="F79" s="440" t="s">
        <v>102</v>
      </c>
      <c r="G79" s="441" t="n">
        <v>16821.14</v>
      </c>
      <c r="H79" s="441"/>
    </row>
    <row collapsed="false" customFormat="false" customHeight="true" hidden="true" ht="19.5" outlineLevel="0" r="80">
      <c r="A80" s="43"/>
      <c r="B80" s="398"/>
      <c r="C80" s="436"/>
      <c r="D80" s="436"/>
      <c r="E80" s="438" t="n">
        <v>3623.99</v>
      </c>
      <c r="F80" s="440" t="s">
        <v>103</v>
      </c>
      <c r="G80" s="441" t="n">
        <v>16654.4</v>
      </c>
      <c r="H80" s="441"/>
    </row>
    <row collapsed="false" customFormat="false" customHeight="true" hidden="true" ht="16.5" outlineLevel="0" r="81">
      <c r="A81" s="43"/>
      <c r="B81" s="398" t="n">
        <v>42735</v>
      </c>
      <c r="C81" s="399"/>
      <c r="D81" s="399"/>
      <c r="E81" s="443" t="n">
        <f aca="false">E82+E83+E84</f>
        <v>0</v>
      </c>
      <c r="F81" s="407"/>
      <c r="G81" s="444" t="n">
        <f aca="false">G82+G83+G84</f>
        <v>54641</v>
      </c>
      <c r="H81" s="444"/>
    </row>
    <row collapsed="false" customFormat="false" customHeight="true" hidden="true" ht="19.5" outlineLevel="0" r="82">
      <c r="A82" s="43"/>
      <c r="B82" s="398"/>
      <c r="C82" s="436"/>
      <c r="D82" s="436"/>
      <c r="E82" s="438" t="n">
        <v>0</v>
      </c>
      <c r="F82" s="440" t="s">
        <v>101</v>
      </c>
      <c r="G82" s="441" t="n">
        <v>18488</v>
      </c>
      <c r="H82" s="441"/>
    </row>
    <row collapsed="false" customFormat="false" customHeight="true" hidden="true" ht="19.5" outlineLevel="0" r="83">
      <c r="A83" s="43"/>
      <c r="B83" s="398"/>
      <c r="C83" s="436"/>
      <c r="D83" s="436"/>
      <c r="E83" s="438" t="n">
        <v>0</v>
      </c>
      <c r="F83" s="440" t="s">
        <v>102</v>
      </c>
      <c r="G83" s="441" t="n">
        <v>17648</v>
      </c>
      <c r="H83" s="441"/>
    </row>
    <row collapsed="false" customFormat="false" customHeight="true" hidden="true" ht="19.5" outlineLevel="0" r="84">
      <c r="A84" s="43"/>
      <c r="B84" s="398"/>
      <c r="C84" s="436"/>
      <c r="D84" s="436"/>
      <c r="E84" s="438" t="n">
        <v>0</v>
      </c>
      <c r="F84" s="440" t="s">
        <v>103</v>
      </c>
      <c r="G84" s="616" t="n">
        <v>18505</v>
      </c>
      <c r="H84" s="616"/>
    </row>
    <row collapsed="false" customFormat="false" customHeight="true" hidden="true" ht="18.6" outlineLevel="0" r="85">
      <c r="A85" s="47" t="s">
        <v>100</v>
      </c>
      <c r="B85" s="446" t="n">
        <v>42735</v>
      </c>
      <c r="C85" s="428"/>
      <c r="D85" s="428"/>
      <c r="E85" s="400" t="n">
        <f aca="false">E81+E77+E73</f>
        <v>21973.43</v>
      </c>
      <c r="F85" s="448"/>
      <c r="G85" s="449" t="n">
        <f aca="false">G81+G77+G73</f>
        <v>108849.429</v>
      </c>
      <c r="H85" s="449"/>
    </row>
    <row collapsed="false" customFormat="false" customHeight="true" hidden="true" ht="249.75" outlineLevel="0" r="86">
      <c r="A86" s="43" t="s">
        <v>68</v>
      </c>
      <c r="B86" s="398" t="n">
        <v>42004</v>
      </c>
      <c r="C86" s="445"/>
      <c r="D86" s="445"/>
      <c r="E86" s="450" t="n">
        <v>0</v>
      </c>
      <c r="F86" s="450" t="n">
        <v>113.4</v>
      </c>
      <c r="G86" s="450"/>
      <c r="H86" s="450"/>
    </row>
    <row collapsed="false" customFormat="false" customHeight="false" hidden="true" ht="18.75" outlineLevel="0" r="87">
      <c r="A87" s="43"/>
      <c r="B87" s="398"/>
      <c r="C87" s="445"/>
      <c r="D87" s="445"/>
      <c r="E87" s="450"/>
      <c r="F87" s="450"/>
      <c r="G87" s="450"/>
      <c r="H87" s="450"/>
    </row>
    <row collapsed="false" customFormat="false" customHeight="false" hidden="true" ht="18.75" outlineLevel="0" r="88">
      <c r="A88" s="43"/>
      <c r="B88" s="398" t="n">
        <v>42369</v>
      </c>
      <c r="C88" s="445"/>
      <c r="D88" s="445"/>
      <c r="E88" s="450" t="n">
        <v>0</v>
      </c>
      <c r="F88" s="450" t="n">
        <v>1096.49</v>
      </c>
      <c r="G88" s="450"/>
      <c r="H88" s="450"/>
    </row>
    <row collapsed="false" customFormat="false" customHeight="false" hidden="true" ht="18.75" outlineLevel="0" r="89">
      <c r="A89" s="43"/>
      <c r="B89" s="398"/>
      <c r="C89" s="445"/>
      <c r="D89" s="445"/>
      <c r="E89" s="450"/>
      <c r="F89" s="450"/>
      <c r="G89" s="450"/>
      <c r="H89" s="450"/>
    </row>
    <row collapsed="false" customFormat="false" customHeight="false" hidden="true" ht="18.75" outlineLevel="0" r="90">
      <c r="A90" s="43"/>
      <c r="B90" s="398" t="n">
        <v>42735</v>
      </c>
      <c r="C90" s="445"/>
      <c r="D90" s="445"/>
      <c r="E90" s="450" t="n">
        <v>0</v>
      </c>
      <c r="F90" s="450" t="n">
        <v>214</v>
      </c>
      <c r="G90" s="450"/>
      <c r="H90" s="450"/>
    </row>
    <row collapsed="false" customFormat="false" customHeight="false" hidden="true" ht="18.75" outlineLevel="0" r="91">
      <c r="A91" s="43"/>
      <c r="B91" s="398"/>
      <c r="C91" s="445"/>
      <c r="D91" s="445"/>
      <c r="E91" s="450"/>
      <c r="F91" s="450"/>
      <c r="G91" s="450"/>
      <c r="H91" s="450"/>
    </row>
    <row collapsed="false" customFormat="false" customHeight="true" hidden="true" ht="18.6" outlineLevel="0" r="92">
      <c r="A92" s="47" t="s">
        <v>116</v>
      </c>
      <c r="B92" s="446" t="n">
        <v>42735</v>
      </c>
      <c r="C92" s="433"/>
      <c r="D92" s="433"/>
      <c r="E92" s="434" t="n">
        <f aca="false">SUM(E86:E91)</f>
        <v>0</v>
      </c>
      <c r="F92" s="433" t="n">
        <f aca="false">SUM(F86:F91)</f>
        <v>1423.89</v>
      </c>
      <c r="G92" s="433"/>
      <c r="H92" s="433"/>
    </row>
    <row collapsed="false" customFormat="false" customHeight="true" hidden="true" ht="36" outlineLevel="0" r="93">
      <c r="A93" s="293" t="s">
        <v>71</v>
      </c>
      <c r="B93" s="398" t="n">
        <v>42004</v>
      </c>
      <c r="C93" s="433"/>
      <c r="D93" s="433"/>
      <c r="E93" s="433" t="n">
        <f aca="false">E106+E113</f>
        <v>0</v>
      </c>
      <c r="F93" s="433" t="n">
        <f aca="false">F106+F113</f>
        <v>141.8</v>
      </c>
      <c r="G93" s="433"/>
      <c r="H93" s="433"/>
    </row>
    <row collapsed="false" customFormat="false" customHeight="true" hidden="true" ht="15.75" outlineLevel="0" r="94">
      <c r="A94" s="388" t="s">
        <v>277</v>
      </c>
      <c r="B94" s="398"/>
      <c r="C94" s="433"/>
      <c r="D94" s="433"/>
      <c r="E94" s="433"/>
      <c r="F94" s="433"/>
      <c r="G94" s="433"/>
      <c r="H94" s="433"/>
    </row>
    <row collapsed="false" customFormat="false" customHeight="true" hidden="true" ht="35.25" outlineLevel="0" r="95">
      <c r="A95" s="388"/>
      <c r="B95" s="398" t="n">
        <v>42004</v>
      </c>
      <c r="C95" s="451"/>
      <c r="D95" s="451"/>
      <c r="E95" s="452" t="n">
        <f aca="false">E96+E97+E98+E99</f>
        <v>0</v>
      </c>
      <c r="F95" s="453"/>
      <c r="G95" s="454"/>
      <c r="H95" s="618" t="n">
        <f aca="false">H96+H97+H98+H99</f>
        <v>1833.3</v>
      </c>
    </row>
    <row collapsed="false" customFormat="false" customHeight="true" hidden="true" ht="26.25" outlineLevel="0" r="96">
      <c r="A96" s="388"/>
      <c r="B96" s="398"/>
      <c r="C96" s="417"/>
      <c r="D96" s="417"/>
      <c r="E96" s="418" t="n">
        <f aca="false">E116</f>
        <v>0</v>
      </c>
      <c r="F96" s="455"/>
      <c r="G96" s="456"/>
      <c r="H96" s="619" t="n">
        <f aca="false">H116</f>
        <v>278.2</v>
      </c>
    </row>
    <row collapsed="false" customFormat="false" customHeight="true" hidden="true" ht="26.25" outlineLevel="0" r="97">
      <c r="A97" s="388"/>
      <c r="B97" s="398"/>
      <c r="C97" s="417"/>
      <c r="D97" s="417"/>
      <c r="E97" s="418" t="n">
        <f aca="false">E117</f>
        <v>0</v>
      </c>
      <c r="F97" s="457"/>
      <c r="G97" s="458"/>
      <c r="H97" s="619" t="n">
        <f aca="false">H117</f>
        <v>993.7</v>
      </c>
    </row>
    <row collapsed="false" customFormat="false" customHeight="true" hidden="true" ht="21.75" outlineLevel="0" r="98">
      <c r="A98" s="388"/>
      <c r="B98" s="398"/>
      <c r="C98" s="417"/>
      <c r="D98" s="417"/>
      <c r="E98" s="418" t="n">
        <f aca="false">E118</f>
        <v>0</v>
      </c>
      <c r="F98" s="455"/>
      <c r="G98" s="456"/>
      <c r="H98" s="619" t="n">
        <f aca="false">H118</f>
        <v>200.9</v>
      </c>
    </row>
    <row collapsed="false" customFormat="false" customHeight="true" hidden="true" ht="33" outlineLevel="0" r="99">
      <c r="A99" s="388"/>
      <c r="B99" s="398"/>
      <c r="C99" s="459"/>
      <c r="D99" s="459"/>
      <c r="E99" s="418" t="n">
        <f aca="false">E119</f>
        <v>0</v>
      </c>
      <c r="F99" s="460"/>
      <c r="G99" s="461"/>
      <c r="H99" s="619" t="n">
        <f aca="false">H119+F108</f>
        <v>360.5</v>
      </c>
    </row>
    <row collapsed="false" customFormat="false" customHeight="true" hidden="true" ht="33" outlineLevel="0" r="100">
      <c r="A100" s="388"/>
      <c r="B100" s="462"/>
      <c r="C100" s="454" t="s">
        <v>449</v>
      </c>
      <c r="D100" s="454"/>
      <c r="E100" s="452" t="n">
        <f aca="false">E101+E102+E103+E104</f>
        <v>0</v>
      </c>
      <c r="F100" s="453"/>
      <c r="G100" s="454"/>
      <c r="H100" s="618" t="n">
        <f aca="false">H101+H102+H103+H104</f>
        <v>1539.3</v>
      </c>
    </row>
    <row collapsed="false" customFormat="false" customHeight="true" hidden="true" ht="33" outlineLevel="0" r="101">
      <c r="A101" s="388"/>
      <c r="B101" s="462"/>
      <c r="C101" s="417"/>
      <c r="D101" s="417"/>
      <c r="E101" s="418" t="n">
        <f aca="false">E121</f>
        <v>0</v>
      </c>
      <c r="F101" s="455"/>
      <c r="G101" s="456"/>
      <c r="H101" s="619" t="n">
        <f aca="false">H121</f>
        <v>226</v>
      </c>
    </row>
    <row collapsed="false" customFormat="false" customHeight="true" hidden="true" ht="33" outlineLevel="0" r="102">
      <c r="A102" s="388"/>
      <c r="B102" s="462"/>
      <c r="C102" s="417"/>
      <c r="D102" s="417"/>
      <c r="E102" s="418" t="n">
        <f aca="false">E122</f>
        <v>0</v>
      </c>
      <c r="F102" s="457"/>
      <c r="G102" s="458"/>
      <c r="H102" s="619" t="n">
        <f aca="false">H122</f>
        <v>818</v>
      </c>
    </row>
    <row collapsed="false" customFormat="false" customHeight="true" hidden="true" ht="19.5" outlineLevel="0" r="103">
      <c r="A103" s="388"/>
      <c r="B103" s="398" t="n">
        <v>42004</v>
      </c>
      <c r="C103" s="417"/>
      <c r="D103" s="417"/>
      <c r="E103" s="418" t="n">
        <f aca="false">E123</f>
        <v>0</v>
      </c>
      <c r="F103" s="455"/>
      <c r="G103" s="456"/>
      <c r="H103" s="619" t="n">
        <f aca="false">H123</f>
        <v>213.1</v>
      </c>
    </row>
    <row collapsed="false" customFormat="false" customHeight="true" hidden="true" ht="19.5" outlineLevel="0" r="104">
      <c r="A104" s="388"/>
      <c r="B104" s="398"/>
      <c r="C104" s="459"/>
      <c r="D104" s="459"/>
      <c r="E104" s="418" t="n">
        <f aca="false">E124</f>
        <v>0</v>
      </c>
      <c r="F104" s="460"/>
      <c r="G104" s="461"/>
      <c r="H104" s="619" t="n">
        <f aca="false">H124+F110</f>
        <v>282.2</v>
      </c>
    </row>
    <row collapsed="false" customFormat="false" customHeight="true" hidden="true" ht="18.6" outlineLevel="0" r="105">
      <c r="A105" s="463" t="s">
        <v>116</v>
      </c>
      <c r="B105" s="464" t="n">
        <v>42735</v>
      </c>
      <c r="C105" s="433"/>
      <c r="D105" s="433"/>
      <c r="E105" s="434" t="n">
        <f aca="false">E100+E95+E93</f>
        <v>0</v>
      </c>
      <c r="F105" s="433" t="n">
        <f aca="false">H100+H95+F93</f>
        <v>3514.4</v>
      </c>
      <c r="G105" s="433"/>
      <c r="H105" s="433"/>
    </row>
    <row collapsed="false" customFormat="false" customHeight="true" hidden="true" ht="15.75" outlineLevel="0" r="106">
      <c r="A106" s="293" t="s">
        <v>275</v>
      </c>
      <c r="B106" s="398" t="n">
        <v>42004</v>
      </c>
      <c r="C106" s="445"/>
      <c r="D106" s="445"/>
      <c r="E106" s="450" t="n">
        <v>0</v>
      </c>
      <c r="F106" s="450" t="n">
        <v>141.8</v>
      </c>
      <c r="G106" s="450"/>
      <c r="H106" s="450"/>
    </row>
    <row collapsed="false" customFormat="false" customHeight="false" hidden="true" ht="47.25" outlineLevel="0" r="107">
      <c r="A107" s="293" t="s">
        <v>277</v>
      </c>
      <c r="B107" s="398"/>
      <c r="C107" s="445"/>
      <c r="D107" s="445"/>
      <c r="E107" s="450"/>
      <c r="F107" s="450"/>
      <c r="G107" s="450"/>
      <c r="H107" s="450"/>
    </row>
    <row collapsed="false" customFormat="false" customHeight="false" hidden="true" ht="18.75" outlineLevel="0" r="108">
      <c r="A108" s="465"/>
      <c r="B108" s="398" t="n">
        <v>42004</v>
      </c>
      <c r="C108" s="445"/>
      <c r="D108" s="445"/>
      <c r="E108" s="450" t="n">
        <v>0</v>
      </c>
      <c r="F108" s="450" t="n">
        <v>360.5</v>
      </c>
      <c r="G108" s="450"/>
      <c r="H108" s="450"/>
    </row>
    <row collapsed="false" customFormat="false" customHeight="false" hidden="true" ht="18.75" outlineLevel="0" r="109">
      <c r="A109" s="465"/>
      <c r="B109" s="398"/>
      <c r="C109" s="445"/>
      <c r="D109" s="445"/>
      <c r="E109" s="450"/>
      <c r="F109" s="450"/>
      <c r="G109" s="450"/>
      <c r="H109" s="450"/>
    </row>
    <row collapsed="false" customFormat="false" customHeight="false" hidden="true" ht="18.75" outlineLevel="0" r="110">
      <c r="A110" s="465"/>
      <c r="B110" s="398" t="n">
        <v>42004</v>
      </c>
      <c r="C110" s="445"/>
      <c r="D110" s="445"/>
      <c r="E110" s="450" t="n">
        <v>0</v>
      </c>
      <c r="F110" s="450" t="n">
        <v>282.2</v>
      </c>
      <c r="G110" s="450"/>
      <c r="H110" s="450"/>
    </row>
    <row collapsed="false" customFormat="false" customHeight="false" hidden="true" ht="18.75" outlineLevel="0" r="111">
      <c r="A111" s="219"/>
      <c r="B111" s="398"/>
      <c r="C111" s="445"/>
      <c r="D111" s="445"/>
      <c r="E111" s="450"/>
      <c r="F111" s="450"/>
      <c r="G111" s="450"/>
      <c r="H111" s="450"/>
    </row>
    <row collapsed="false" customFormat="false" customHeight="true" hidden="true" ht="18.6" outlineLevel="0" r="112">
      <c r="A112" s="47" t="s">
        <v>116</v>
      </c>
      <c r="B112" s="446" t="n">
        <v>42735</v>
      </c>
      <c r="C112" s="433"/>
      <c r="D112" s="433"/>
      <c r="E112" s="434" t="n">
        <f aca="false">SUM(E106:E111)</f>
        <v>0</v>
      </c>
      <c r="F112" s="433" t="n">
        <f aca="false">SUM(F106:F111)</f>
        <v>784.5</v>
      </c>
      <c r="G112" s="433"/>
      <c r="H112" s="433"/>
    </row>
    <row collapsed="false" customFormat="false" customHeight="false" hidden="true" ht="18.75" outlineLevel="0" r="113">
      <c r="A113" s="293" t="s">
        <v>450</v>
      </c>
      <c r="B113" s="398" t="n">
        <v>42004</v>
      </c>
      <c r="C113" s="445"/>
      <c r="D113" s="445"/>
      <c r="E113" s="450" t="n">
        <v>0</v>
      </c>
      <c r="F113" s="473" t="n">
        <v>0</v>
      </c>
      <c r="G113" s="473"/>
      <c r="H113" s="473"/>
    </row>
    <row collapsed="false" customFormat="false" customHeight="true" hidden="true" ht="85.5" outlineLevel="0" r="114">
      <c r="A114" s="293" t="s">
        <v>451</v>
      </c>
      <c r="B114" s="398"/>
      <c r="C114" s="445"/>
      <c r="D114" s="445"/>
      <c r="E114" s="450"/>
      <c r="F114" s="473"/>
      <c r="G114" s="473"/>
      <c r="H114" s="473"/>
    </row>
    <row collapsed="false" customFormat="false" customHeight="true" hidden="true" ht="19.5" outlineLevel="0" r="115">
      <c r="A115" s="465"/>
      <c r="B115" s="398" t="n">
        <v>42004</v>
      </c>
      <c r="C115" s="454" t="s">
        <v>449</v>
      </c>
      <c r="D115" s="454"/>
      <c r="E115" s="452" t="n">
        <v>0</v>
      </c>
      <c r="F115" s="466"/>
      <c r="G115" s="467"/>
      <c r="H115" s="620" t="n">
        <f aca="false">H116+H117+H118+H119</f>
        <v>1472.8</v>
      </c>
    </row>
    <row collapsed="false" customFormat="false" customHeight="true" hidden="true" ht="19.5" outlineLevel="0" r="116">
      <c r="A116" s="465"/>
      <c r="B116" s="398"/>
      <c r="C116" s="436"/>
      <c r="D116" s="436"/>
      <c r="E116" s="450" t="n">
        <v>0</v>
      </c>
      <c r="F116" s="469" t="s">
        <v>101</v>
      </c>
      <c r="G116" s="470"/>
      <c r="H116" s="470" t="n">
        <v>278.2</v>
      </c>
    </row>
    <row collapsed="false" customFormat="false" customHeight="true" hidden="true" ht="19.5" outlineLevel="0" r="117">
      <c r="A117" s="465"/>
      <c r="B117" s="398"/>
      <c r="C117" s="436"/>
      <c r="D117" s="436"/>
      <c r="E117" s="450" t="n">
        <v>0</v>
      </c>
      <c r="F117" s="471" t="s">
        <v>102</v>
      </c>
      <c r="G117" s="450"/>
      <c r="H117" s="450" t="n">
        <v>993.7</v>
      </c>
    </row>
    <row collapsed="false" customFormat="false" customHeight="true" hidden="true" ht="19.5" outlineLevel="0" r="118">
      <c r="A118" s="465"/>
      <c r="B118" s="398"/>
      <c r="C118" s="436"/>
      <c r="D118" s="436"/>
      <c r="E118" s="450" t="n">
        <v>0</v>
      </c>
      <c r="F118" s="471" t="s">
        <v>103</v>
      </c>
      <c r="G118" s="450"/>
      <c r="H118" s="450" t="n">
        <v>200.9</v>
      </c>
    </row>
    <row collapsed="false" customFormat="false" customHeight="true" hidden="true" ht="19.5" outlineLevel="0" r="119">
      <c r="A119" s="465"/>
      <c r="B119" s="398"/>
      <c r="C119" s="472"/>
      <c r="D119" s="472"/>
      <c r="E119" s="473" t="n">
        <v>0</v>
      </c>
      <c r="F119" s="474" t="s">
        <v>69</v>
      </c>
      <c r="G119" s="473"/>
      <c r="H119" s="473" t="n">
        <v>0</v>
      </c>
    </row>
    <row collapsed="false" customFormat="false" customHeight="true" hidden="true" ht="19.5" outlineLevel="0" r="120">
      <c r="A120" s="465"/>
      <c r="B120" s="462"/>
      <c r="C120" s="621"/>
      <c r="D120" s="621"/>
      <c r="E120" s="433" t="n">
        <f aca="false">E121+E122+E123</f>
        <v>0</v>
      </c>
      <c r="F120" s="467"/>
      <c r="G120" s="467"/>
      <c r="H120" s="620" t="n">
        <f aca="false">H121+H122+H123+H124</f>
        <v>1257.1</v>
      </c>
    </row>
    <row collapsed="false" customFormat="false" customHeight="true" hidden="true" ht="19.5" outlineLevel="0" r="121">
      <c r="A121" s="465"/>
      <c r="B121" s="462"/>
      <c r="C121" s="436"/>
      <c r="D121" s="436"/>
      <c r="E121" s="473" t="n">
        <v>0</v>
      </c>
      <c r="F121" s="471" t="s">
        <v>101</v>
      </c>
      <c r="G121" s="450"/>
      <c r="H121" s="450" t="n">
        <v>226</v>
      </c>
    </row>
    <row collapsed="false" customFormat="false" customHeight="true" hidden="true" ht="19.5" outlineLevel="0" r="122">
      <c r="A122" s="465"/>
      <c r="B122" s="462"/>
      <c r="C122" s="436"/>
      <c r="D122" s="436"/>
      <c r="E122" s="450" t="n">
        <v>0</v>
      </c>
      <c r="F122" s="471" t="s">
        <v>102</v>
      </c>
      <c r="G122" s="450"/>
      <c r="H122" s="450" t="n">
        <v>818</v>
      </c>
    </row>
    <row collapsed="false" customFormat="false" customHeight="true" hidden="true" ht="19.5" outlineLevel="0" r="123">
      <c r="A123" s="465"/>
      <c r="B123" s="398" t="n">
        <v>42004</v>
      </c>
      <c r="C123" s="436"/>
      <c r="D123" s="436"/>
      <c r="E123" s="450" t="n">
        <v>0</v>
      </c>
      <c r="F123" s="471" t="s">
        <v>103</v>
      </c>
      <c r="G123" s="450"/>
      <c r="H123" s="450" t="n">
        <v>213.1</v>
      </c>
    </row>
    <row collapsed="false" customFormat="false" customHeight="true" hidden="true" ht="19.5" outlineLevel="0" r="124">
      <c r="A124" s="465"/>
      <c r="B124" s="398"/>
      <c r="C124" s="472"/>
      <c r="D124" s="472"/>
      <c r="E124" s="470" t="n">
        <v>0</v>
      </c>
      <c r="F124" s="471" t="s">
        <v>69</v>
      </c>
      <c r="G124" s="450"/>
      <c r="H124" s="469" t="n">
        <v>0</v>
      </c>
    </row>
    <row collapsed="false" customFormat="false" customHeight="true" hidden="true" ht="18.6" outlineLevel="0" r="125">
      <c r="A125" s="48" t="s">
        <v>116</v>
      </c>
      <c r="B125" s="446" t="n">
        <v>42735</v>
      </c>
      <c r="C125" s="433"/>
      <c r="D125" s="433"/>
      <c r="E125" s="434" t="n">
        <f aca="false">E113+E115+E120</f>
        <v>0</v>
      </c>
      <c r="F125" s="433" t="n">
        <f aca="false">H120+H115+F113</f>
        <v>2729.9</v>
      </c>
      <c r="G125" s="433"/>
      <c r="H125" s="433"/>
    </row>
    <row collapsed="false" customFormat="false" customHeight="true" hidden="true" ht="15.75" outlineLevel="0" r="126">
      <c r="A126" s="293" t="s">
        <v>76</v>
      </c>
      <c r="B126" s="398" t="n">
        <v>42004</v>
      </c>
      <c r="C126" s="418"/>
      <c r="D126" s="418"/>
      <c r="E126" s="418" t="n">
        <f aca="false">E133</f>
        <v>0</v>
      </c>
      <c r="F126" s="622" t="n">
        <f aca="false">F133</f>
        <v>832.375</v>
      </c>
      <c r="G126" s="622"/>
      <c r="H126" s="622"/>
    </row>
    <row collapsed="false" customFormat="false" customHeight="true" hidden="true" ht="79.5" outlineLevel="0" r="127">
      <c r="A127" s="161" t="s">
        <v>78</v>
      </c>
      <c r="B127" s="398"/>
      <c r="C127" s="418"/>
      <c r="D127" s="418"/>
      <c r="E127" s="418"/>
      <c r="F127" s="622"/>
      <c r="G127" s="622"/>
      <c r="H127" s="622"/>
    </row>
    <row collapsed="false" customFormat="false" customHeight="false" hidden="true" ht="18.75" outlineLevel="0" r="128">
      <c r="A128" s="161"/>
      <c r="B128" s="398" t="n">
        <v>42004</v>
      </c>
      <c r="C128" s="418"/>
      <c r="D128" s="418"/>
      <c r="E128" s="418" t="n">
        <f aca="false">E135</f>
        <v>0</v>
      </c>
      <c r="F128" s="418" t="n">
        <f aca="false">F135</f>
        <v>1057.2</v>
      </c>
      <c r="G128" s="418"/>
      <c r="H128" s="418"/>
    </row>
    <row collapsed="false" customFormat="false" customHeight="false" hidden="true" ht="18.75" outlineLevel="0" r="129">
      <c r="A129" s="161"/>
      <c r="B129" s="398"/>
      <c r="C129" s="418"/>
      <c r="D129" s="418"/>
      <c r="E129" s="418"/>
      <c r="F129" s="418"/>
      <c r="G129" s="418"/>
      <c r="H129" s="418"/>
    </row>
    <row collapsed="false" customFormat="false" customHeight="false" hidden="true" ht="18.75" outlineLevel="0" r="130">
      <c r="A130" s="161"/>
      <c r="B130" s="398" t="n">
        <v>42004</v>
      </c>
      <c r="C130" s="418"/>
      <c r="D130" s="418"/>
      <c r="E130" s="418" t="n">
        <f aca="false">E137</f>
        <v>0</v>
      </c>
      <c r="F130" s="418" t="n">
        <f aca="false">F137</f>
        <v>1013.1</v>
      </c>
      <c r="G130" s="418"/>
      <c r="H130" s="418"/>
    </row>
    <row collapsed="false" customFormat="false" customHeight="false" hidden="true" ht="18.75" outlineLevel="0" r="131">
      <c r="A131" s="219"/>
      <c r="B131" s="398"/>
      <c r="C131" s="418"/>
      <c r="D131" s="418"/>
      <c r="E131" s="418"/>
      <c r="F131" s="418"/>
      <c r="G131" s="418"/>
      <c r="H131" s="418"/>
    </row>
    <row collapsed="false" customFormat="false" customHeight="true" hidden="true" ht="18.6" outlineLevel="0" r="132">
      <c r="A132" s="47" t="s">
        <v>100</v>
      </c>
      <c r="B132" s="446" t="n">
        <v>42735</v>
      </c>
      <c r="C132" s="433"/>
      <c r="D132" s="433"/>
      <c r="E132" s="434" t="n">
        <f aca="false">SUM(E126:E131)</f>
        <v>0</v>
      </c>
      <c r="F132" s="433" t="n">
        <f aca="false">SUM(F126:F131)</f>
        <v>2902.675</v>
      </c>
      <c r="G132" s="433"/>
      <c r="H132" s="433"/>
    </row>
    <row collapsed="false" customFormat="false" customHeight="true" hidden="true" ht="31.5" outlineLevel="0" r="133">
      <c r="A133" s="293" t="s">
        <v>79</v>
      </c>
      <c r="B133" s="398" t="n">
        <v>42004</v>
      </c>
      <c r="C133" s="445"/>
      <c r="D133" s="445"/>
      <c r="E133" s="477" t="n">
        <v>0</v>
      </c>
      <c r="F133" s="450" t="n">
        <v>832.375</v>
      </c>
      <c r="G133" s="450"/>
      <c r="H133" s="450"/>
    </row>
    <row collapsed="false" customFormat="false" customHeight="false" hidden="true" ht="31.5" outlineLevel="0" r="134">
      <c r="A134" s="293" t="s">
        <v>453</v>
      </c>
      <c r="B134" s="398"/>
      <c r="C134" s="445"/>
      <c r="D134" s="445"/>
      <c r="E134" s="477"/>
      <c r="F134" s="450"/>
      <c r="G134" s="450"/>
      <c r="H134" s="450"/>
    </row>
    <row collapsed="false" customFormat="false" customHeight="false" hidden="true" ht="18.75" outlineLevel="0" r="135">
      <c r="A135" s="465"/>
      <c r="B135" s="398" t="n">
        <v>42004</v>
      </c>
      <c r="C135" s="445"/>
      <c r="D135" s="445"/>
      <c r="E135" s="477" t="n">
        <v>0</v>
      </c>
      <c r="F135" s="450" t="n">
        <v>1057.2</v>
      </c>
      <c r="G135" s="450"/>
      <c r="H135" s="450"/>
    </row>
    <row collapsed="false" customFormat="false" customHeight="false" hidden="true" ht="18.75" outlineLevel="0" r="136">
      <c r="A136" s="465"/>
      <c r="B136" s="398"/>
      <c r="C136" s="445"/>
      <c r="D136" s="445"/>
      <c r="E136" s="477"/>
      <c r="F136" s="450"/>
      <c r="G136" s="450"/>
      <c r="H136" s="450"/>
    </row>
    <row collapsed="false" customFormat="false" customHeight="false" hidden="true" ht="18.75" outlineLevel="0" r="137">
      <c r="A137" s="465"/>
      <c r="B137" s="398" t="n">
        <v>42004</v>
      </c>
      <c r="C137" s="445"/>
      <c r="D137" s="445"/>
      <c r="E137" s="477" t="n">
        <v>0</v>
      </c>
      <c r="F137" s="450" t="n">
        <v>1013.1</v>
      </c>
      <c r="G137" s="450"/>
      <c r="H137" s="450"/>
    </row>
    <row collapsed="false" customFormat="false" customHeight="false" hidden="true" ht="18.75" outlineLevel="0" r="138">
      <c r="A138" s="219"/>
      <c r="B138" s="398"/>
      <c r="C138" s="445"/>
      <c r="D138" s="445"/>
      <c r="E138" s="477"/>
      <c r="F138" s="450"/>
      <c r="G138" s="450"/>
      <c r="H138" s="450"/>
    </row>
    <row collapsed="false" customFormat="false" customHeight="true" hidden="true" ht="18.6" outlineLevel="0" r="139">
      <c r="A139" s="47" t="s">
        <v>100</v>
      </c>
      <c r="B139" s="446" t="n">
        <v>42735</v>
      </c>
      <c r="C139" s="433"/>
      <c r="D139" s="433"/>
      <c r="E139" s="434"/>
      <c r="F139" s="433" t="n">
        <f aca="false">SUM(F133:F138)</f>
        <v>2902.675</v>
      </c>
      <c r="G139" s="433"/>
      <c r="H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</row>
    <row collapsed="false" customFormat="false" customHeight="false" hidden="true" ht="15.75" outlineLevel="0" r="143">
      <c r="A143" s="396" t="s">
        <v>125</v>
      </c>
      <c r="B143" s="396"/>
      <c r="C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collapsed="false" customFormat="false" customHeight="true" hidden="true" ht="15" outlineLevel="0" r="148">
      <c r="A148" s="159" t="s">
        <v>12</v>
      </c>
      <c r="B148" s="160"/>
      <c r="C148" s="160"/>
      <c r="D148" s="160"/>
      <c r="E148" s="160"/>
      <c r="F148" s="160"/>
      <c r="G148" s="160"/>
      <c r="H148" s="160"/>
      <c r="I148" s="160" t="s">
        <v>135</v>
      </c>
      <c r="J148" s="160"/>
      <c r="K148" s="160"/>
      <c r="L148" s="160"/>
      <c r="M148" s="160"/>
      <c r="N148" s="160"/>
      <c r="O148" s="160"/>
    </row>
    <row collapsed="false" customFormat="false" customHeight="true" hidden="true" ht="15.75" outlineLevel="0" r="149">
      <c r="A149" s="465"/>
      <c r="B149" s="163"/>
      <c r="C149" s="163"/>
      <c r="D149" s="163"/>
      <c r="E149" s="163"/>
      <c r="F149" s="163"/>
      <c r="G149" s="163"/>
      <c r="H149" s="163"/>
      <c r="I149" s="165" t="s">
        <v>137</v>
      </c>
      <c r="J149" s="165"/>
      <c r="K149" s="165"/>
      <c r="L149" s="165"/>
      <c r="M149" s="165"/>
      <c r="N149" s="165"/>
      <c r="O149" s="165"/>
    </row>
    <row collapsed="false" customFormat="false" customHeight="true" hidden="true" ht="15" outlineLevel="0" r="150">
      <c r="A150" s="465"/>
      <c r="B150" s="31"/>
      <c r="C150" s="31"/>
      <c r="D150" s="31"/>
      <c r="E150" s="31"/>
      <c r="F150" s="31"/>
      <c r="G150" s="31"/>
      <c r="H150" s="31"/>
      <c r="I150" s="156"/>
      <c r="J150" s="156"/>
      <c r="K150" s="156"/>
      <c r="L150" s="156"/>
      <c r="M150" s="156"/>
      <c r="N150" s="156"/>
      <c r="O150" s="156"/>
    </row>
    <row collapsed="false" customFormat="false" customHeight="true" hidden="true" ht="15.75" outlineLevel="0" r="151">
      <c r="A151" s="465"/>
      <c r="B151" s="31"/>
      <c r="C151" s="31"/>
      <c r="D151" s="31"/>
      <c r="E151" s="31"/>
      <c r="F151" s="31"/>
      <c r="G151" s="31"/>
      <c r="H151" s="31"/>
      <c r="I151" s="165" t="s">
        <v>138</v>
      </c>
      <c r="J151" s="165"/>
      <c r="K151" s="165"/>
      <c r="L151" s="165"/>
      <c r="M151" s="165"/>
      <c r="N151" s="165"/>
      <c r="O151" s="165"/>
    </row>
    <row collapsed="false" customFormat="false" customHeight="true" hidden="true" ht="15" outlineLevel="0" r="152">
      <c r="A152" s="465"/>
      <c r="B152" s="31" t="s">
        <v>140</v>
      </c>
      <c r="C152" s="31" t="s">
        <v>142</v>
      </c>
      <c r="D152" s="31" t="s">
        <v>143</v>
      </c>
      <c r="E152" s="31" t="s">
        <v>140</v>
      </c>
      <c r="F152" s="31" t="s">
        <v>142</v>
      </c>
      <c r="G152" s="31" t="s">
        <v>143</v>
      </c>
      <c r="H152" s="31"/>
      <c r="I152" s="159"/>
      <c r="J152" s="31" t="s">
        <v>140</v>
      </c>
      <c r="K152" s="31"/>
      <c r="L152" s="31" t="s">
        <v>141</v>
      </c>
      <c r="M152" s="31" t="s">
        <v>142</v>
      </c>
      <c r="N152" s="31" t="s">
        <v>143</v>
      </c>
      <c r="O152" s="31"/>
    </row>
    <row collapsed="false" customFormat="false" customHeight="false" hidden="true" ht="63.75" outlineLevel="0" r="153">
      <c r="A153" s="465"/>
      <c r="B153" s="31"/>
      <c r="C153" s="31"/>
      <c r="D153" s="31"/>
      <c r="E153" s="31"/>
      <c r="F153" s="31"/>
      <c r="G153" s="31"/>
      <c r="H153" s="31"/>
      <c r="I153" s="36" t="s">
        <v>144</v>
      </c>
      <c r="J153" s="31"/>
      <c r="K153" s="31"/>
      <c r="L153" s="31"/>
      <c r="M153" s="31"/>
      <c r="N153" s="31"/>
      <c r="O153" s="31"/>
    </row>
    <row collapsed="false" customFormat="false" customHeight="true" hidden="true" ht="29.85" outlineLevel="0" r="154">
      <c r="A154" s="213" t="n">
        <v>1</v>
      </c>
      <c r="B154" s="170" t="n">
        <f aca="false">E37</f>
        <v>0</v>
      </c>
      <c r="C154" s="177" t="n">
        <f aca="false">H37</f>
        <v>1087.575</v>
      </c>
      <c r="D154" s="624" t="n">
        <v>0</v>
      </c>
      <c r="E154" s="171" t="n">
        <f aca="false">E42</f>
        <v>0</v>
      </c>
      <c r="F154" s="171" t="n">
        <f aca="false">H42</f>
        <v>2514.19</v>
      </c>
      <c r="G154" s="173" t="n">
        <v>0</v>
      </c>
      <c r="H154" s="173"/>
      <c r="I154" s="174" t="n">
        <f aca="false">"#ссыл!"</f>
        <v>0</v>
      </c>
      <c r="J154" s="175" t="n">
        <f aca="false">E47</f>
        <v>0</v>
      </c>
      <c r="K154" s="175"/>
      <c r="L154" s="169" t="n">
        <f aca="false">"#ссыл!"</f>
        <v>0</v>
      </c>
      <c r="M154" s="171" t="n">
        <f aca="false">H47</f>
        <v>1509.3</v>
      </c>
      <c r="N154" s="173" t="n">
        <v>0</v>
      </c>
      <c r="O154" s="173"/>
    </row>
    <row collapsed="false" customFormat="false" customHeight="true" hidden="true" ht="29.85" outlineLevel="0" r="155">
      <c r="A155" s="38" t="n">
        <v>2</v>
      </c>
      <c r="B155" s="176" t="n">
        <f aca="false">E34</f>
        <v>14079.15</v>
      </c>
      <c r="C155" s="177" t="n">
        <f aca="false">H34</f>
        <v>1408</v>
      </c>
      <c r="D155" s="624" t="n">
        <v>0</v>
      </c>
      <c r="E155" s="171" t="n">
        <f aca="false">E39</f>
        <v>0</v>
      </c>
      <c r="F155" s="171" t="n">
        <f aca="false">H39</f>
        <v>19069.2</v>
      </c>
      <c r="G155" s="173" t="n">
        <v>0</v>
      </c>
      <c r="H155" s="173"/>
      <c r="I155" s="174" t="n">
        <f aca="false">"#ссыл!"</f>
        <v>0</v>
      </c>
      <c r="J155" s="178" t="n">
        <f aca="false">E44</f>
        <v>0</v>
      </c>
      <c r="K155" s="178"/>
      <c r="L155" s="174" t="n">
        <f aca="false">"#ссыл!"</f>
        <v>0</v>
      </c>
      <c r="M155" s="171" t="n">
        <f aca="false">H44</f>
        <v>18714</v>
      </c>
      <c r="N155" s="173" t="n">
        <v>0</v>
      </c>
      <c r="O155" s="173"/>
    </row>
    <row collapsed="false" customFormat="false" customHeight="true" hidden="true" ht="29.85" outlineLevel="0" r="156">
      <c r="A156" s="38" t="n">
        <v>3</v>
      </c>
      <c r="B156" s="170" t="n">
        <f aca="false">E35</f>
        <v>0</v>
      </c>
      <c r="C156" s="177" t="n">
        <f aca="false">H35</f>
        <v>0</v>
      </c>
      <c r="D156" s="624" t="n">
        <v>0</v>
      </c>
      <c r="E156" s="171" t="n">
        <f aca="false">E40</f>
        <v>1156.4</v>
      </c>
      <c r="F156" s="171" t="n">
        <f aca="false">H40</f>
        <v>17814.84</v>
      </c>
      <c r="G156" s="173" t="n">
        <v>0</v>
      </c>
      <c r="H156" s="173"/>
      <c r="I156" s="174" t="n">
        <f aca="false">"#ссыл!"</f>
        <v>0</v>
      </c>
      <c r="J156" s="178" t="n">
        <f aca="false">E45</f>
        <v>0</v>
      </c>
      <c r="K156" s="178"/>
      <c r="L156" s="174" t="n">
        <f aca="false">"#ссыл!"</f>
        <v>0</v>
      </c>
      <c r="M156" s="171" t="n">
        <f aca="false">H45</f>
        <v>18466</v>
      </c>
      <c r="N156" s="173" t="n">
        <v>0</v>
      </c>
      <c r="O156" s="173"/>
    </row>
    <row collapsed="false" customFormat="false" customHeight="true" hidden="true" ht="29.85" outlineLevel="0" r="157">
      <c r="A157" s="38" t="n">
        <v>4</v>
      </c>
      <c r="B157" s="170" t="n">
        <f aca="false">E36</f>
        <v>3113.89</v>
      </c>
      <c r="C157" s="177" t="n">
        <f aca="false">H36</f>
        <v>533.889</v>
      </c>
      <c r="D157" s="624" t="n">
        <v>0</v>
      </c>
      <c r="E157" s="171" t="n">
        <f aca="false">E41</f>
        <v>3623.99</v>
      </c>
      <c r="F157" s="171" t="n">
        <f aca="false">H41</f>
        <v>16855.3</v>
      </c>
      <c r="G157" s="173" t="n">
        <v>0</v>
      </c>
      <c r="H157" s="173"/>
      <c r="I157" s="174" t="n">
        <f aca="false">"#ссыл!"</f>
        <v>0</v>
      </c>
      <c r="J157" s="178" t="n">
        <f aca="false">E46</f>
        <v>0</v>
      </c>
      <c r="K157" s="178"/>
      <c r="L157" s="174" t="n">
        <f aca="false">"#ссыл!"</f>
        <v>0</v>
      </c>
      <c r="M157" s="171" t="n">
        <f aca="false">H46</f>
        <v>18718.1</v>
      </c>
      <c r="N157" s="173" t="n">
        <v>0</v>
      </c>
      <c r="O157" s="173"/>
    </row>
    <row collapsed="false" customFormat="false" customHeight="false" hidden="true" ht="15.75" outlineLevel="0" r="158">
      <c r="A158" s="47"/>
      <c r="B158" s="181" t="n">
        <f aca="false">B157+B156+B155+B154</f>
        <v>17193.04</v>
      </c>
      <c r="C158" s="183" t="n">
        <f aca="false">C157+C156+C155+C154</f>
        <v>3029.464</v>
      </c>
      <c r="D158" s="186" t="n">
        <f aca="false">D157+D156+D155+D154</f>
        <v>0</v>
      </c>
      <c r="E158" s="183" t="n">
        <f aca="false">E157+E156+E155+E154</f>
        <v>4780.39</v>
      </c>
      <c r="F158" s="183" t="n">
        <f aca="false">F157+F156+F155+F154</f>
        <v>56253.53</v>
      </c>
      <c r="G158" s="185" t="n">
        <f aca="false">G157+G156+G155+G154</f>
        <v>0</v>
      </c>
      <c r="H158" s="185"/>
      <c r="I158" s="186" t="n">
        <f aca="false">I157+I156+I155+I154</f>
        <v>0</v>
      </c>
      <c r="J158" s="187" t="n">
        <f aca="false">J157+J156+J155+J154</f>
        <v>0</v>
      </c>
      <c r="K158" s="187"/>
      <c r="L158" s="188" t="n">
        <f aca="false">L157+L156+L155+L154</f>
        <v>0</v>
      </c>
      <c r="M158" s="183" t="n">
        <f aca="false">M157+M156+M155+M154</f>
        <v>57407.4</v>
      </c>
      <c r="N158" s="185" t="n">
        <f aca="false">N157+N156+N155+N154</f>
        <v>0</v>
      </c>
      <c r="O158" s="185"/>
    </row>
    <row collapsed="false" customFormat="false" customHeight="false" hidden="true" ht="15.75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50"/>
    </row>
    <row collapsed="false" customFormat="false" customHeight="true" hidden="true" ht="16.5" outlineLevel="0" r="160">
      <c r="A160" s="193" t="s">
        <v>149</v>
      </c>
      <c r="B160" s="150"/>
      <c r="C160" s="194"/>
      <c r="D160" s="193"/>
      <c r="E160" s="194"/>
      <c r="F160" s="193"/>
      <c r="G160" s="193"/>
      <c r="H160" s="194"/>
      <c r="I160" s="194"/>
      <c r="J160" s="194"/>
      <c r="K160" s="194"/>
      <c r="L160" s="194"/>
      <c r="M160" s="194"/>
      <c r="N160" s="194"/>
      <c r="O160" s="150"/>
    </row>
    <row collapsed="false" customFormat="false" customHeight="true" hidden="true" ht="15.75" outlineLevel="0" r="161">
      <c r="A161" s="193"/>
      <c r="B161" s="150"/>
      <c r="C161" s="196"/>
      <c r="D161" s="193"/>
      <c r="E161" s="196"/>
      <c r="F161" s="193"/>
      <c r="G161" s="193"/>
      <c r="H161" s="196"/>
      <c r="I161" s="196"/>
      <c r="J161" s="196"/>
      <c r="K161" s="196" t="s">
        <v>152</v>
      </c>
      <c r="L161" s="196"/>
      <c r="M161" s="196"/>
      <c r="N161" s="196"/>
      <c r="O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</row>
    <row collapsed="false" customFormat="false" customHeight="false" hidden="true" ht="15.75" outlineLevel="0" r="168">
      <c r="A168" s="396" t="s">
        <v>154</v>
      </c>
      <c r="B168" s="396"/>
      <c r="C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</row>
    <row collapsed="false" customFormat="false" customHeight="false" hidden="true" ht="15.75" outlineLevel="0" r="171">
      <c r="A171" s="196"/>
      <c r="B171" s="196"/>
      <c r="C171" s="196"/>
      <c r="D171" s="196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</row>
    <row collapsed="false" customFormat="false" customHeight="true" hidden="true" ht="119.25" outlineLevel="0" r="173">
      <c r="A173" s="32" t="s">
        <v>157</v>
      </c>
      <c r="B173" s="32" t="s">
        <v>160</v>
      </c>
      <c r="C173" s="32" t="s">
        <v>464</v>
      </c>
      <c r="D173" s="32"/>
    </row>
    <row collapsed="false" customFormat="false" customHeight="true" hidden="true" ht="45.75" outlineLevel="0" r="174">
      <c r="A174" s="32"/>
      <c r="B174" s="32"/>
      <c r="C174" s="38" t="s">
        <v>162</v>
      </c>
      <c r="D174" s="32" t="s">
        <v>465</v>
      </c>
    </row>
    <row collapsed="false" customFormat="false" customHeight="false" hidden="true" ht="15" outlineLevel="0" r="175">
      <c r="A175" s="203" t="n">
        <v>1</v>
      </c>
      <c r="B175" s="203" t="n">
        <v>4</v>
      </c>
      <c r="C175" s="204" t="n">
        <v>7</v>
      </c>
      <c r="D175" s="389" t="n">
        <v>8</v>
      </c>
    </row>
    <row collapsed="false" customFormat="false" customHeight="false" hidden="true" ht="30" outlineLevel="0" r="176">
      <c r="A176" s="35" t="s">
        <v>164</v>
      </c>
      <c r="B176" s="35" t="s">
        <v>166</v>
      </c>
      <c r="C176" s="35" t="n">
        <v>28158.3</v>
      </c>
      <c r="D176" s="41" t="n">
        <v>28158.3</v>
      </c>
    </row>
    <row collapsed="false" customFormat="false" customHeight="true" hidden="true" ht="224.25" outlineLevel="0" r="177">
      <c r="A177" s="41" t="s">
        <v>167</v>
      </c>
      <c r="B177" s="41" t="s">
        <v>166</v>
      </c>
      <c r="C177" s="35" t="n">
        <v>6227.78</v>
      </c>
      <c r="D177" s="41" t="n">
        <v>6227.78</v>
      </c>
    </row>
    <row collapsed="false" customFormat="false" customHeight="false" hidden="true" ht="15" outlineLevel="0" r="178">
      <c r="A178" s="41"/>
      <c r="B178" s="41"/>
      <c r="C178" s="35" t="n">
        <v>775.54</v>
      </c>
      <c r="D178" s="41" t="n">
        <v>775.54</v>
      </c>
    </row>
    <row collapsed="false" customFormat="false" customHeight="false" hidden="true" ht="30" outlineLevel="0" r="179">
      <c r="A179" s="35" t="s">
        <v>169</v>
      </c>
      <c r="B179" s="35" t="s">
        <v>166</v>
      </c>
      <c r="C179" s="35" t="n">
        <v>2312.8</v>
      </c>
      <c r="D179" s="41" t="n">
        <v>2312.8</v>
      </c>
    </row>
    <row collapsed="false" customFormat="false" customHeight="false" hidden="true" ht="15.75" outlineLevel="0" r="180">
      <c r="A180" s="150"/>
      <c r="B180" s="150"/>
      <c r="C180" s="150"/>
      <c r="D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</row>
    <row collapsed="false" customFormat="false" customHeight="false" hidden="true" ht="15.75" outlineLevel="0" r="185">
      <c r="A185" s="396" t="s">
        <v>173</v>
      </c>
      <c r="B185" s="396"/>
      <c r="C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</row>
    <row collapsed="false" customFormat="false" customHeight="true" hidden="true" ht="15.2" outlineLevel="0" r="188">
      <c r="A188" s="196"/>
      <c r="B188" s="196"/>
      <c r="C188" s="196"/>
      <c r="D188" s="196"/>
    </row>
    <row collapsed="false" customFormat="false" customHeight="true" hidden="true" ht="15.2" outlineLevel="0" r="189">
      <c r="A189" s="194"/>
      <c r="B189" s="194"/>
      <c r="C189" s="194"/>
      <c r="D189" s="194"/>
    </row>
    <row collapsed="false" customFormat="false" customHeight="true" hidden="true" ht="88.5" outlineLevel="0" r="190">
      <c r="A190" s="32" t="s">
        <v>174</v>
      </c>
      <c r="B190" s="211"/>
      <c r="C190" s="211"/>
      <c r="D190" s="32" t="s">
        <v>466</v>
      </c>
    </row>
    <row collapsed="false" customFormat="false" customHeight="true" hidden="true" ht="30" outlineLevel="0" r="191">
      <c r="A191" s="32"/>
      <c r="B191" s="212"/>
      <c r="C191" s="212"/>
      <c r="D191" s="32"/>
    </row>
    <row collapsed="false" customFormat="false" customHeight="false" hidden="true" ht="15" outlineLevel="0" r="192">
      <c r="A192" s="32"/>
      <c r="B192" s="213" t="s">
        <v>179</v>
      </c>
      <c r="C192" s="213" t="s">
        <v>462</v>
      </c>
      <c r="D192" s="32"/>
    </row>
    <row collapsed="false" customFormat="false" customHeight="false" hidden="true" ht="15" outlineLevel="0" r="193">
      <c r="A193" s="213" t="n">
        <v>1</v>
      </c>
      <c r="B193" s="38"/>
      <c r="C193" s="38" t="n">
        <v>6</v>
      </c>
      <c r="D193" s="32" t="n">
        <v>7</v>
      </c>
    </row>
    <row collapsed="false" customFormat="false" customHeight="true" hidden="true" ht="45.75" outlineLevel="0" r="194">
      <c r="A194" s="35" t="s">
        <v>182</v>
      </c>
      <c r="B194" s="215" t="n">
        <v>14079.15</v>
      </c>
      <c r="C194" s="35" t="s">
        <v>183</v>
      </c>
      <c r="D194" s="41" t="s">
        <v>467</v>
      </c>
    </row>
    <row collapsed="false" customFormat="false" customHeight="true" hidden="true" ht="224.25" outlineLevel="0" r="195">
      <c r="A195" s="41" t="s">
        <v>167</v>
      </c>
      <c r="B195" s="215" t="n">
        <v>3113.89</v>
      </c>
      <c r="C195" s="35" t="s">
        <v>183</v>
      </c>
      <c r="D195" s="41" t="s">
        <v>467</v>
      </c>
    </row>
    <row collapsed="false" customFormat="false" customHeight="false" hidden="true" ht="15" outlineLevel="0" r="196">
      <c r="A196" s="41"/>
      <c r="B196" s="215" t="n">
        <v>3623.99</v>
      </c>
      <c r="C196" s="35" t="s">
        <v>183</v>
      </c>
      <c r="D196" s="41"/>
    </row>
    <row collapsed="false" customFormat="false" customHeight="true" hidden="true" ht="60.75" outlineLevel="0" r="197">
      <c r="A197" s="35" t="s">
        <v>169</v>
      </c>
      <c r="B197" s="215" t="n">
        <v>1156.4</v>
      </c>
      <c r="C197" s="35" t="s">
        <v>183</v>
      </c>
      <c r="D197" s="41" t="s">
        <v>467</v>
      </c>
    </row>
    <row collapsed="false" customFormat="false" customHeight="false" hidden="true" ht="15.75" outlineLevel="0" r="198">
      <c r="A198" s="150"/>
      <c r="B198" s="150"/>
      <c r="C198" s="150"/>
      <c r="D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</row>
    <row collapsed="false" customFormat="false" customHeight="false" hidden="true" ht="15.75" outlineLevel="0" r="204">
      <c r="A204" s="396" t="s">
        <v>187</v>
      </c>
      <c r="B204" s="396"/>
    </row>
    <row collapsed="false" customFormat="false" customHeight="false" hidden="true" ht="15.75" outlineLevel="0" r="205">
      <c r="A205" s="396" t="s">
        <v>188</v>
      </c>
      <c r="B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192</v>
      </c>
      <c r="C207" s="32"/>
    </row>
    <row collapsed="false" customFormat="false" customHeight="false" hidden="true" ht="15" outlineLevel="0" r="208">
      <c r="A208" s="217" t="s">
        <v>12</v>
      </c>
      <c r="B208" s="217" t="s">
        <v>193</v>
      </c>
      <c r="C208" s="500"/>
    </row>
    <row collapsed="false" customFormat="false" customHeight="false" hidden="true" ht="30" outlineLevel="0" r="209">
      <c r="A209" s="465"/>
      <c r="B209" s="217" t="s">
        <v>196</v>
      </c>
      <c r="C209" s="500" t="s">
        <v>468</v>
      </c>
    </row>
    <row collapsed="false" customFormat="false" customHeight="false" hidden="true" ht="15" outlineLevel="0" r="210">
      <c r="A210" s="219"/>
      <c r="B210" s="219"/>
      <c r="C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</row>
    <row collapsed="false" customFormat="false" customHeight="true" hidden="true" ht="30" outlineLevel="0" r="212">
      <c r="A212" s="502" t="s">
        <v>199</v>
      </c>
      <c r="B212" s="502"/>
      <c r="C212" s="502"/>
    </row>
    <row collapsed="false" customFormat="false" customHeight="true" hidden="true" ht="30" outlineLevel="0" r="213">
      <c r="A213" s="502" t="s">
        <v>200</v>
      </c>
      <c r="B213" s="502"/>
      <c r="C213" s="502"/>
    </row>
    <row collapsed="false" customFormat="false" customHeight="false" hidden="true" ht="15" outlineLevel="0" r="214">
      <c r="A214" s="38" t="n">
        <v>1</v>
      </c>
      <c r="B214" s="222" t="n">
        <v>73.5</v>
      </c>
      <c r="C214" s="304" t="n">
        <v>73.8</v>
      </c>
    </row>
    <row collapsed="false" customFormat="false" customHeight="false" hidden="true" ht="15" outlineLevel="0" r="215">
      <c r="A215" s="38" t="n">
        <v>2</v>
      </c>
      <c r="B215" s="222" t="n">
        <v>1.7</v>
      </c>
      <c r="C215" s="304" t="n">
        <v>1.7</v>
      </c>
    </row>
    <row collapsed="false" customFormat="false" customHeight="false" hidden="true" ht="15" outlineLevel="0" r="216">
      <c r="A216" s="38" t="n">
        <v>3</v>
      </c>
      <c r="B216" s="222" t="n">
        <v>10</v>
      </c>
      <c r="C216" s="304" t="n">
        <v>10</v>
      </c>
    </row>
    <row collapsed="false" customFormat="false" customHeight="false" hidden="true" ht="15" outlineLevel="0" r="217">
      <c r="A217" s="38" t="n">
        <v>4</v>
      </c>
      <c r="B217" s="222" t="n">
        <v>91</v>
      </c>
      <c r="C217" s="304" t="n">
        <v>91.3</v>
      </c>
    </row>
    <row collapsed="false" customFormat="false" customHeight="false" hidden="true" ht="15" outlineLevel="0" r="218">
      <c r="A218" s="38" t="n">
        <v>5</v>
      </c>
      <c r="B218" s="222" t="n">
        <v>13.4</v>
      </c>
      <c r="C218" s="304" t="n">
        <v>17.1</v>
      </c>
    </row>
    <row collapsed="false" customFormat="false" customHeight="false" hidden="true" ht="15" outlineLevel="0" r="219">
      <c r="A219" s="38" t="n">
        <v>6</v>
      </c>
      <c r="B219" s="222" t="n">
        <v>100</v>
      </c>
      <c r="C219" s="304" t="n">
        <v>100</v>
      </c>
    </row>
    <row collapsed="false" customFormat="false" customHeight="false" hidden="true" ht="15" outlineLevel="0" r="220">
      <c r="A220" s="38" t="n">
        <v>7</v>
      </c>
      <c r="B220" s="222" t="n">
        <v>100</v>
      </c>
      <c r="C220" s="304" t="n">
        <v>100</v>
      </c>
    </row>
    <row collapsed="false" customFormat="false" customHeight="false" hidden="true" ht="15" outlineLevel="0" r="221">
      <c r="A221" s="38" t="n">
        <v>8</v>
      </c>
      <c r="B221" s="222" t="n">
        <v>17</v>
      </c>
      <c r="C221" s="304" t="n">
        <v>19</v>
      </c>
    </row>
    <row collapsed="false" customFormat="false" customHeight="false" hidden="true" ht="15" outlineLevel="0" r="222">
      <c r="A222" s="38" t="n">
        <v>9</v>
      </c>
      <c r="B222" s="222" t="n">
        <v>1</v>
      </c>
      <c r="C222" s="304" t="n">
        <v>1</v>
      </c>
    </row>
    <row collapsed="false" customFormat="false" customHeight="false" hidden="true" ht="15" outlineLevel="0" r="223">
      <c r="A223" s="38" t="n">
        <v>10</v>
      </c>
      <c r="B223" s="222" t="n">
        <v>55.7</v>
      </c>
      <c r="C223" s="304" t="n">
        <v>90</v>
      </c>
    </row>
    <row collapsed="false" customFormat="false" customHeight="false" hidden="true" ht="15" outlineLevel="0" r="224">
      <c r="A224" s="38" t="n">
        <v>11</v>
      </c>
      <c r="B224" s="222" t="n">
        <v>29.6</v>
      </c>
      <c r="C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</row>
    <row collapsed="false" customFormat="false" customHeight="false" hidden="true" ht="15" outlineLevel="0" r="226">
      <c r="A226" s="38" t="n">
        <v>12</v>
      </c>
      <c r="B226" s="222" t="n">
        <v>165</v>
      </c>
      <c r="C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</row>
    <row collapsed="false" customFormat="false" customHeight="true" hidden="true" ht="45" outlineLevel="0" r="228">
      <c r="A228" s="502" t="s">
        <v>220</v>
      </c>
      <c r="B228" s="502"/>
      <c r="C228" s="502"/>
    </row>
    <row collapsed="false" customFormat="false" customHeight="false" hidden="true" ht="15" outlineLevel="0" r="229">
      <c r="A229" s="38" t="n">
        <v>13</v>
      </c>
      <c r="B229" s="35" t="n">
        <v>12.4</v>
      </c>
      <c r="C229" s="304" t="n">
        <v>14</v>
      </c>
    </row>
    <row collapsed="false" customFormat="false" customHeight="false" hidden="true" ht="15" outlineLevel="0" r="230">
      <c r="A230" s="38" t="n">
        <v>14</v>
      </c>
      <c r="B230" s="35" t="n">
        <v>800</v>
      </c>
      <c r="C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</row>
    <row collapsed="false" customFormat="false" customHeight="false" hidden="true" ht="15" outlineLevel="0" r="232">
      <c r="A232" s="213" t="n">
        <v>15</v>
      </c>
      <c r="B232" s="223" t="s">
        <v>226</v>
      </c>
      <c r="C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</row>
    <row collapsed="false" customFormat="false" customHeight="true" hidden="true" ht="30" outlineLevel="0" r="234">
      <c r="A234" s="502" t="s">
        <v>228</v>
      </c>
      <c r="B234" s="502"/>
      <c r="C234" s="502"/>
    </row>
    <row collapsed="false" customFormat="false" customHeight="false" hidden="true" ht="15" outlineLevel="0" r="235">
      <c r="A235" s="222" t="n">
        <v>16</v>
      </c>
      <c r="B235" s="222" t="n">
        <v>3890</v>
      </c>
      <c r="C235" s="304" t="n">
        <v>4050</v>
      </c>
    </row>
    <row collapsed="false" customFormat="false" customHeight="false" hidden="true" ht="15" outlineLevel="0" r="236">
      <c r="A236" s="222" t="n">
        <v>17</v>
      </c>
      <c r="B236" s="222" t="n">
        <v>7.7</v>
      </c>
      <c r="C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15.7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</row>
    <row collapsed="false" customFormat="false" customHeight="false" hidden="true" ht="15.75" outlineLevel="0" r="240">
      <c r="A240" s="58" t="s">
        <v>232</v>
      </c>
      <c r="B240" s="58"/>
      <c r="C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</row>
    <row collapsed="false" customFormat="false" customHeight="false" hidden="true" ht="15.75" outlineLevel="0" r="244">
      <c r="A244" s="396" t="s">
        <v>105</v>
      </c>
      <c r="B244" s="396"/>
      <c r="C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236</v>
      </c>
      <c r="C246" s="32"/>
      <c r="D246" s="32"/>
      <c r="E246" s="32"/>
      <c r="F246" s="32"/>
      <c r="G246" s="32"/>
      <c r="H246" s="32"/>
      <c r="I246" s="32"/>
      <c r="J246" s="32"/>
      <c r="K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4</v>
      </c>
      <c r="C248" s="389"/>
      <c r="D248" s="389"/>
      <c r="E248" s="389"/>
      <c r="F248" s="389"/>
      <c r="G248" s="389"/>
      <c r="H248" s="389"/>
      <c r="I248" s="389"/>
      <c r="J248" s="389"/>
      <c r="K248" s="229" t="n">
        <v>10</v>
      </c>
    </row>
    <row collapsed="false" customFormat="false" customHeight="true" hidden="true" ht="74.25" outlineLevel="0" r="249">
      <c r="A249" s="41" t="n">
        <v>1</v>
      </c>
      <c r="B249" s="233" t="s">
        <v>242</v>
      </c>
      <c r="C249" s="338"/>
      <c r="D249" s="506" t="n">
        <f aca="false">D250+++D251+D252+D253</f>
        <v>0</v>
      </c>
      <c r="E249" s="173"/>
      <c r="F249" s="338"/>
      <c r="G249" s="338"/>
      <c r="H249" s="338"/>
      <c r="I249" s="237" t="n">
        <f aca="false">I250+I251+I252+I253</f>
        <v>1941.889</v>
      </c>
      <c r="J249" s="237"/>
      <c r="K249" s="238" t="n">
        <f aca="false">K250+K251+K252+K253</f>
        <v>0</v>
      </c>
    </row>
    <row collapsed="false" customFormat="false" customHeight="true" hidden="true" ht="16.5" outlineLevel="0" r="250">
      <c r="A250" s="41"/>
      <c r="B250" s="233"/>
      <c r="C250" s="503"/>
      <c r="D250" s="506" t="n">
        <f aca="false">"#ссыл!+#ссыл!++I250+K250"</f>
        <v>0</v>
      </c>
      <c r="E250" s="170"/>
      <c r="F250" s="233"/>
      <c r="G250" s="233"/>
      <c r="H250" s="233"/>
      <c r="I250" s="240" t="n">
        <f aca="false">I270</f>
        <v>1408</v>
      </c>
      <c r="J250" s="240"/>
      <c r="K250" s="241" t="n">
        <f aca="false">K270</f>
        <v>0</v>
      </c>
    </row>
    <row collapsed="false" customFormat="false" customHeight="true" hidden="true" ht="16.5" outlineLevel="0" r="251">
      <c r="A251" s="41"/>
      <c r="B251" s="233"/>
      <c r="C251" s="503"/>
      <c r="D251" s="507" t="n">
        <f aca="false">"#ссыл!+#ссыл!++I251+K251"</f>
        <v>0</v>
      </c>
      <c r="E251" s="170"/>
      <c r="F251" s="233"/>
      <c r="G251" s="233"/>
      <c r="H251" s="233"/>
      <c r="I251" s="240" t="n">
        <f aca="false">I271</f>
        <v>0</v>
      </c>
      <c r="J251" s="240"/>
      <c r="K251" s="241" t="n">
        <f aca="false">K271</f>
        <v>0</v>
      </c>
    </row>
    <row collapsed="false" customFormat="false" customHeight="true" hidden="true" ht="16.5" outlineLevel="0" r="252">
      <c r="A252" s="41"/>
      <c r="B252" s="233"/>
      <c r="C252" s="503"/>
      <c r="D252" s="506" t="n">
        <f aca="false">"#ссыл!+#ссыл!++I252+K252"</f>
        <v>0</v>
      </c>
      <c r="E252" s="170"/>
      <c r="F252" s="233"/>
      <c r="G252" s="233"/>
      <c r="H252" s="233"/>
      <c r="I252" s="240" t="n">
        <f aca="false">I272</f>
        <v>533.889</v>
      </c>
      <c r="J252" s="240"/>
      <c r="K252" s="241" t="n">
        <f aca="false">K272</f>
        <v>0</v>
      </c>
    </row>
    <row collapsed="false" customFormat="false" customHeight="true" hidden="true" ht="16.5" outlineLevel="0" r="253">
      <c r="A253" s="41"/>
      <c r="B253" s="233"/>
      <c r="C253" s="503"/>
      <c r="D253" s="507" t="n">
        <f aca="false">"#ссыл!+#ссыл!++I253+K253"</f>
        <v>0</v>
      </c>
      <c r="E253" s="173"/>
      <c r="F253" s="233"/>
      <c r="G253" s="233"/>
      <c r="H253" s="233"/>
      <c r="I253" s="245" t="n">
        <f aca="false">"#ссыл!"</f>
        <v>0</v>
      </c>
      <c r="J253" s="245"/>
      <c r="K253" s="246" t="n">
        <f aca="false">K328</f>
        <v>0</v>
      </c>
    </row>
    <row collapsed="false" customFormat="false" customHeight="true" hidden="true" ht="16.5" outlineLevel="0" r="254">
      <c r="A254" s="41"/>
      <c r="B254" s="233"/>
      <c r="C254" s="338"/>
      <c r="D254" s="506" t="n">
        <f aca="false">D255+D256+D257+D258</f>
        <v>0</v>
      </c>
      <c r="E254" s="170"/>
      <c r="F254" s="213"/>
      <c r="G254" s="213"/>
      <c r="H254" s="213"/>
      <c r="I254" s="247" t="n">
        <f aca="false">I255+I256+I257+I258</f>
        <v>52266.54</v>
      </c>
      <c r="J254" s="247"/>
      <c r="K254" s="238" t="n">
        <f aca="false">K255+K256+K257+K258</f>
        <v>0</v>
      </c>
    </row>
    <row collapsed="false" customFormat="false" customHeight="true" hidden="true" ht="16.5" outlineLevel="0" r="255">
      <c r="A255" s="41"/>
      <c r="B255" s="233"/>
      <c r="C255" s="503"/>
      <c r="D255" s="507" t="n">
        <f aca="false">"#ссыл!+#ссыл!+I255+K255"</f>
        <v>0</v>
      </c>
      <c r="E255" s="173"/>
      <c r="F255" s="233"/>
      <c r="G255" s="233"/>
      <c r="H255" s="233"/>
      <c r="I255" s="245" t="n">
        <f aca="false">I274</f>
        <v>18791</v>
      </c>
      <c r="J255" s="245"/>
      <c r="K255" s="241" t="n">
        <f aca="false">K274</f>
        <v>0</v>
      </c>
    </row>
    <row collapsed="false" customFormat="false" customHeight="true" hidden="true" ht="16.5" outlineLevel="0" r="256">
      <c r="A256" s="41"/>
      <c r="B256" s="233"/>
      <c r="C256" s="503"/>
      <c r="D256" s="506" t="n">
        <f aca="false">"#ссыл!+#ссыл!+I256+K256"</f>
        <v>0</v>
      </c>
      <c r="E256" s="170"/>
      <c r="F256" s="233"/>
      <c r="G256" s="233"/>
      <c r="H256" s="233"/>
      <c r="I256" s="245" t="n">
        <f aca="false">I275</f>
        <v>16821.14</v>
      </c>
      <c r="J256" s="245"/>
      <c r="K256" s="241" t="n">
        <f aca="false">K275</f>
        <v>0</v>
      </c>
    </row>
    <row collapsed="false" customFormat="false" customHeight="true" hidden="true" ht="16.5" outlineLevel="0" r="257">
      <c r="A257" s="41"/>
      <c r="B257" s="233"/>
      <c r="C257" s="503"/>
      <c r="D257" s="507" t="n">
        <f aca="false">"#ссыл!+#ссыл!+I257+K257"</f>
        <v>0</v>
      </c>
      <c r="E257" s="170"/>
      <c r="F257" s="233"/>
      <c r="G257" s="233"/>
      <c r="H257" s="233"/>
      <c r="I257" s="245" t="n">
        <f aca="false">I276</f>
        <v>16654.4</v>
      </c>
      <c r="J257" s="245"/>
      <c r="K257" s="241" t="n">
        <f aca="false">K276</f>
        <v>0</v>
      </c>
    </row>
    <row collapsed="false" customFormat="false" customHeight="true" hidden="true" ht="16.5" outlineLevel="0" r="258">
      <c r="A258" s="41"/>
      <c r="B258" s="233"/>
      <c r="C258" s="503"/>
      <c r="D258" s="507" t="n">
        <f aca="false">"#ссыл!+#ссыл!+I258+K258"</f>
        <v>0</v>
      </c>
      <c r="E258" s="173"/>
      <c r="F258" s="233"/>
      <c r="G258" s="233"/>
      <c r="H258" s="233"/>
      <c r="I258" s="245" t="n">
        <f aca="false">"#ссыл!"</f>
        <v>0</v>
      </c>
      <c r="J258" s="245"/>
      <c r="K258" s="246" t="n">
        <f aca="false">K330</f>
        <v>0</v>
      </c>
    </row>
    <row collapsed="false" customFormat="false" customHeight="true" hidden="true" ht="15.75" outlineLevel="0" r="259">
      <c r="A259" s="41"/>
      <c r="B259" s="233"/>
      <c r="C259" s="213"/>
      <c r="D259" s="507" t="n">
        <f aca="false">D260+D261+D262+D263</f>
        <v>0</v>
      </c>
      <c r="E259" s="249" t="n">
        <f aca="false">E260+E261+E262+E263</f>
        <v>0</v>
      </c>
      <c r="F259" s="213"/>
      <c r="G259" s="213"/>
      <c r="H259" s="213"/>
      <c r="I259" s="247" t="n">
        <f aca="false">I260+I261+I262+I263</f>
        <v>54641</v>
      </c>
      <c r="J259" s="247"/>
      <c r="K259" s="238" t="n">
        <f aca="false">K260+K261+K262+K263</f>
        <v>0</v>
      </c>
    </row>
    <row collapsed="false" customFormat="false" customHeight="true" hidden="true" ht="15.75" outlineLevel="0" r="260">
      <c r="A260" s="41"/>
      <c r="B260" s="233"/>
      <c r="C260" s="503"/>
      <c r="D260" s="507" t="n">
        <f aca="false">"#ссыл!+E260+I260+++K260"</f>
        <v>0</v>
      </c>
      <c r="E260" s="251" t="n">
        <f aca="false">E278</f>
        <v>0</v>
      </c>
      <c r="F260" s="233"/>
      <c r="G260" s="233"/>
      <c r="H260" s="233"/>
      <c r="I260" s="245" t="n">
        <f aca="false">I278</f>
        <v>18488</v>
      </c>
      <c r="J260" s="245"/>
      <c r="K260" s="241" t="n">
        <f aca="false">K278</f>
        <v>0</v>
      </c>
    </row>
    <row collapsed="false" customFormat="false" customHeight="true" hidden="true" ht="15.75" outlineLevel="0" r="261">
      <c r="A261" s="41"/>
      <c r="B261" s="233"/>
      <c r="C261" s="503"/>
      <c r="D261" s="507" t="n">
        <f aca="false">"#ссыл!+E261+I261+++K261"</f>
        <v>0</v>
      </c>
      <c r="E261" s="251" t="n">
        <f aca="false">E279</f>
        <v>0</v>
      </c>
      <c r="F261" s="233"/>
      <c r="G261" s="233"/>
      <c r="H261" s="233"/>
      <c r="I261" s="245" t="n">
        <f aca="false">I279</f>
        <v>17648</v>
      </c>
      <c r="J261" s="245"/>
      <c r="K261" s="241" t="n">
        <f aca="false">K279</f>
        <v>0</v>
      </c>
    </row>
    <row collapsed="false" customFormat="false" customHeight="true" hidden="true" ht="15.75" outlineLevel="0" r="262">
      <c r="A262" s="41"/>
      <c r="B262" s="233"/>
      <c r="C262" s="503"/>
      <c r="D262" s="507" t="n">
        <f aca="false">"#ссыл!+E262+I262+++K262"</f>
        <v>0</v>
      </c>
      <c r="E262" s="251" t="n">
        <f aca="false">E280</f>
        <v>0</v>
      </c>
      <c r="F262" s="233"/>
      <c r="G262" s="233"/>
      <c r="H262" s="233"/>
      <c r="I262" s="245" t="n">
        <f aca="false">I280</f>
        <v>18505</v>
      </c>
      <c r="J262" s="245"/>
      <c r="K262" s="241" t="n">
        <f aca="false">K280</f>
        <v>0</v>
      </c>
    </row>
    <row collapsed="false" customFormat="false" customHeight="true" hidden="true" ht="30" outlineLevel="0" r="263">
      <c r="A263" s="41"/>
      <c r="B263" s="233"/>
      <c r="C263" s="503"/>
      <c r="D263" s="507" t="n">
        <f aca="false">"#ссыл!+E263+I263+++K263"</f>
        <v>0</v>
      </c>
      <c r="E263" s="253" t="n">
        <f aca="false">"#ссыл!"</f>
        <v>0</v>
      </c>
      <c r="F263" s="233"/>
      <c r="G263" s="233"/>
      <c r="H263" s="233"/>
      <c r="I263" s="245" t="n">
        <f aca="false">"#ссыл!"</f>
        <v>0</v>
      </c>
      <c r="J263" s="245"/>
      <c r="K263" s="246" t="n">
        <f aca="false">K332</f>
        <v>0</v>
      </c>
    </row>
    <row collapsed="false" customFormat="false" customHeight="true" hidden="true" ht="16.5" outlineLevel="0" r="264">
      <c r="A264" s="41"/>
      <c r="B264" s="245"/>
      <c r="C264" s="510"/>
      <c r="D264" s="511" t="n">
        <f aca="false">D265+D266+D267+D268</f>
        <v>0</v>
      </c>
      <c r="E264" s="257"/>
      <c r="F264" s="512"/>
      <c r="G264" s="512"/>
      <c r="H264" s="512"/>
      <c r="I264" s="259" t="n">
        <f aca="false">I265+I266+I267+I268</f>
        <v>108849.429</v>
      </c>
      <c r="J264" s="259"/>
      <c r="K264" s="260" t="n">
        <f aca="false">K265+K266+K267+K268</f>
        <v>0</v>
      </c>
    </row>
    <row collapsed="false" customFormat="false" customHeight="true" hidden="true" ht="16.5" outlineLevel="0" r="265">
      <c r="A265" s="41"/>
      <c r="B265" s="245"/>
      <c r="C265" s="509"/>
      <c r="D265" s="511" t="n">
        <f aca="false">"#ссыл!++++#ссыл!+I265+K265"</f>
        <v>0</v>
      </c>
      <c r="E265" s="257"/>
      <c r="F265" s="245"/>
      <c r="G265" s="245"/>
      <c r="H265" s="245"/>
      <c r="I265" s="264" t="n">
        <f aca="false">I250+I255+I260</f>
        <v>38687</v>
      </c>
      <c r="J265" s="264"/>
      <c r="K265" s="265" t="n">
        <f aca="false">K250+K255+K260</f>
        <v>0</v>
      </c>
    </row>
    <row collapsed="false" customFormat="false" customHeight="true" hidden="true" ht="16.5" outlineLevel="0" r="266">
      <c r="A266" s="41"/>
      <c r="B266" s="245"/>
      <c r="C266" s="509"/>
      <c r="D266" s="511" t="n">
        <f aca="false">"#ссыл!++++#ссыл!+I266+K266"</f>
        <v>0</v>
      </c>
      <c r="E266" s="257"/>
      <c r="F266" s="245"/>
      <c r="G266" s="245"/>
      <c r="H266" s="245"/>
      <c r="I266" s="264" t="n">
        <f aca="false">I251+I256+I261</f>
        <v>34469.14</v>
      </c>
      <c r="J266" s="264"/>
      <c r="K266" s="265" t="n">
        <f aca="false">K251+K256+K261</f>
        <v>0</v>
      </c>
    </row>
    <row collapsed="false" customFormat="false" customHeight="true" hidden="true" ht="16.5" outlineLevel="0" r="267">
      <c r="A267" s="41"/>
      <c r="B267" s="245"/>
      <c r="C267" s="509"/>
      <c r="D267" s="511" t="n">
        <f aca="false">"#ссыл!++++#ссыл!+I267+K267"</f>
        <v>0</v>
      </c>
      <c r="E267" s="257"/>
      <c r="F267" s="245"/>
      <c r="G267" s="245"/>
      <c r="H267" s="245"/>
      <c r="I267" s="264" t="n">
        <f aca="false">I252+I257+I262</f>
        <v>35693.289</v>
      </c>
      <c r="J267" s="264"/>
      <c r="K267" s="265" t="n">
        <f aca="false">K252+K257+K262</f>
        <v>0</v>
      </c>
    </row>
    <row collapsed="false" customFormat="false" customHeight="true" hidden="true" ht="16.5" outlineLevel="0" r="268">
      <c r="A268" s="41"/>
      <c r="B268" s="245"/>
      <c r="C268" s="509"/>
      <c r="D268" s="511" t="n">
        <f aca="false">"#ссыл!++++#ссыл!+I268+K268"</f>
        <v>0</v>
      </c>
      <c r="E268" s="257"/>
      <c r="F268" s="245"/>
      <c r="G268" s="245"/>
      <c r="H268" s="245"/>
      <c r="I268" s="264" t="n">
        <f aca="false">I253+I258+I263</f>
        <v>0</v>
      </c>
      <c r="J268" s="264"/>
      <c r="K268" s="265" t="n">
        <f aca="false">K253+K258+K263</f>
        <v>0</v>
      </c>
    </row>
    <row collapsed="false" customFormat="false" customHeight="true" hidden="true" ht="16.5" outlineLevel="0" r="269">
      <c r="A269" s="514" t="s">
        <v>18</v>
      </c>
      <c r="B269" s="224" t="s">
        <v>247</v>
      </c>
      <c r="C269" s="516"/>
      <c r="D269" s="517" t="n">
        <f aca="false">D270+D271+D272</f>
        <v>0</v>
      </c>
      <c r="E269" s="269"/>
      <c r="F269" s="518"/>
      <c r="G269" s="518"/>
      <c r="H269" s="518"/>
      <c r="I269" s="271" t="n">
        <f aca="false">I270+I271+I272</f>
        <v>1941.889</v>
      </c>
      <c r="J269" s="271"/>
      <c r="K269" s="272"/>
    </row>
    <row collapsed="false" customFormat="false" customHeight="true" hidden="true" ht="16.5" outlineLevel="0" r="270">
      <c r="A270" s="514"/>
      <c r="B270" s="224"/>
      <c r="C270" s="520"/>
      <c r="D270" s="521" t="n">
        <f aca="false">"#ссыл!+#ссыл!++I270+K270"</f>
        <v>0</v>
      </c>
      <c r="E270" s="275"/>
      <c r="F270" s="285"/>
      <c r="G270" s="285"/>
      <c r="H270" s="285"/>
      <c r="I270" s="277" t="n">
        <f aca="false">G306</f>
        <v>1408</v>
      </c>
      <c r="J270" s="277"/>
      <c r="K270" s="278"/>
    </row>
    <row collapsed="false" customFormat="false" customHeight="true" hidden="true" ht="16.5" outlineLevel="0" r="271">
      <c r="A271" s="514"/>
      <c r="B271" s="224"/>
      <c r="C271" s="520"/>
      <c r="D271" s="521" t="n">
        <f aca="false">"#ссыл!+#ссыл!++I271+K271"</f>
        <v>0</v>
      </c>
      <c r="E271" s="279"/>
      <c r="F271" s="285"/>
      <c r="G271" s="285"/>
      <c r="H271" s="285"/>
      <c r="I271" s="280"/>
      <c r="J271" s="280"/>
      <c r="K271" s="278"/>
    </row>
    <row collapsed="false" customFormat="false" customHeight="true" hidden="true" ht="16.5" outlineLevel="0" r="272">
      <c r="A272" s="514"/>
      <c r="B272" s="224"/>
      <c r="C272" s="520"/>
      <c r="D272" s="521" t="n">
        <f aca="false">"#ссыл!+#ссыл!++I272+K272"</f>
        <v>0</v>
      </c>
      <c r="E272" s="275"/>
      <c r="F272" s="522"/>
      <c r="G272" s="522"/>
      <c r="H272" s="522"/>
      <c r="I272" s="277" t="n">
        <f aca="false">G294+G307</f>
        <v>533.889</v>
      </c>
      <c r="J272" s="277"/>
      <c r="K272" s="281"/>
    </row>
    <row collapsed="false" customFormat="false" customHeight="true" hidden="true" ht="27.75" outlineLevel="0" r="273">
      <c r="A273" s="514"/>
      <c r="B273" s="224"/>
      <c r="C273" s="516"/>
      <c r="D273" s="517" t="n">
        <f aca="false">D274+D275+D276</f>
        <v>0</v>
      </c>
      <c r="E273" s="269"/>
      <c r="F273" s="518"/>
      <c r="G273" s="518"/>
      <c r="H273" s="518"/>
      <c r="I273" s="271" t="n">
        <f aca="false">I274+I275+I276</f>
        <v>52266.54</v>
      </c>
      <c r="J273" s="271"/>
      <c r="K273" s="272" t="n">
        <f aca="false">K274+K275+K276</f>
        <v>0</v>
      </c>
    </row>
    <row collapsed="false" customFormat="false" customHeight="true" hidden="true" ht="16.5" outlineLevel="0" r="274">
      <c r="A274" s="514"/>
      <c r="B274" s="224"/>
      <c r="C274" s="520"/>
      <c r="D274" s="524" t="n">
        <f aca="false">"#ссыл!+#ссыл!+I274+K274"</f>
        <v>0</v>
      </c>
      <c r="E274" s="279"/>
      <c r="F274" s="285"/>
      <c r="G274" s="285"/>
      <c r="H274" s="285"/>
      <c r="I274" s="285" t="n">
        <f aca="false">G285+G296+J317</f>
        <v>18791</v>
      </c>
      <c r="J274" s="285"/>
      <c r="K274" s="286" t="n">
        <f aca="false">K285+K296+K317</f>
        <v>0</v>
      </c>
    </row>
    <row collapsed="false" customFormat="false" customHeight="true" hidden="true" ht="16.5" outlineLevel="0" r="275">
      <c r="A275" s="514"/>
      <c r="B275" s="224"/>
      <c r="C275" s="520"/>
      <c r="D275" s="524" t="n">
        <f aca="false">"#ссыл!+#ссыл!+I275+K275"</f>
        <v>0</v>
      </c>
      <c r="E275" s="275"/>
      <c r="F275" s="285"/>
      <c r="G275" s="285"/>
      <c r="H275" s="285"/>
      <c r="I275" s="287" t="n">
        <f aca="false">G286+G297+F309+J318</f>
        <v>16821.14</v>
      </c>
      <c r="J275" s="287"/>
      <c r="K275" s="286" t="n">
        <f aca="false">K286+K297+K318+K309</f>
        <v>0</v>
      </c>
    </row>
    <row collapsed="false" customFormat="false" customHeight="true" hidden="true" ht="16.5" outlineLevel="0" r="276">
      <c r="A276" s="514"/>
      <c r="B276" s="224"/>
      <c r="C276" s="520"/>
      <c r="D276" s="524" t="n">
        <f aca="false">"#ссыл!+#ссыл!+I276+K276"</f>
        <v>0</v>
      </c>
      <c r="E276" s="275"/>
      <c r="F276" s="285"/>
      <c r="G276" s="285"/>
      <c r="H276" s="285"/>
      <c r="I276" s="288" t="n">
        <f aca="false">G287+G298+F310+J319</f>
        <v>16654.4</v>
      </c>
      <c r="J276" s="288"/>
      <c r="K276" s="286" t="n">
        <f aca="false">K287+K298+K319+K310</f>
        <v>0</v>
      </c>
    </row>
    <row collapsed="false" customFormat="false" customHeight="true" hidden="true" ht="15.75" outlineLevel="0" r="277">
      <c r="A277" s="514"/>
      <c r="B277" s="224"/>
      <c r="C277" s="516"/>
      <c r="D277" s="525" t="n">
        <f aca="false">D278+D279+D280</f>
        <v>0</v>
      </c>
      <c r="E277" s="291" t="n">
        <f aca="false">E278+E279+E280</f>
        <v>0</v>
      </c>
      <c r="F277" s="518"/>
      <c r="G277" s="518"/>
      <c r="H277" s="518"/>
      <c r="I277" s="292" t="n">
        <f aca="false">I278+I279+I280</f>
        <v>54641</v>
      </c>
      <c r="J277" s="292"/>
      <c r="K277" s="272" t="n">
        <f aca="false">K278+K279+K280</f>
        <v>0</v>
      </c>
    </row>
    <row collapsed="false" customFormat="false" customHeight="true" hidden="true" ht="15.75" outlineLevel="0" r="278">
      <c r="A278" s="514"/>
      <c r="B278" s="224"/>
      <c r="C278" s="520"/>
      <c r="D278" s="524" t="n">
        <f aca="false">"#ссыл!+E278+I278+K278"</f>
        <v>0</v>
      </c>
      <c r="E278" s="294" t="n">
        <f aca="false">"#ссыл!+E300+E321"</f>
        <v>0</v>
      </c>
      <c r="F278" s="285"/>
      <c r="G278" s="285"/>
      <c r="H278" s="285"/>
      <c r="I278" s="285" t="n">
        <f aca="false">G289+G300+J321</f>
        <v>18488</v>
      </c>
      <c r="J278" s="285"/>
      <c r="K278" s="286" t="n">
        <f aca="false">K289+K300+K321</f>
        <v>0</v>
      </c>
    </row>
    <row collapsed="false" customFormat="false" customHeight="true" hidden="true" ht="15.75" outlineLevel="0" r="279">
      <c r="A279" s="514"/>
      <c r="B279" s="224"/>
      <c r="C279" s="520"/>
      <c r="D279" s="524" t="n">
        <f aca="false">"#ссыл!+E279+I279+K279"</f>
        <v>0</v>
      </c>
      <c r="E279" s="294" t="n">
        <f aca="false">"#ссыл!+E301+E322"</f>
        <v>0</v>
      </c>
      <c r="F279" s="285"/>
      <c r="G279" s="285"/>
      <c r="H279" s="285"/>
      <c r="I279" s="285" t="n">
        <f aca="false">G290+G301+J322</f>
        <v>17648</v>
      </c>
      <c r="J279" s="285"/>
      <c r="K279" s="286" t="n">
        <f aca="false">K290+K301+K322</f>
        <v>0</v>
      </c>
    </row>
    <row collapsed="false" customFormat="false" customHeight="true" hidden="true" ht="15.75" outlineLevel="0" r="280">
      <c r="A280" s="514"/>
      <c r="B280" s="224"/>
      <c r="C280" s="520"/>
      <c r="D280" s="524" t="n">
        <f aca="false">"#ссыл!+E280+I280+K280"</f>
        <v>0</v>
      </c>
      <c r="E280" s="294" t="n">
        <f aca="false">"#ссыл!+E302+E323"</f>
        <v>0</v>
      </c>
      <c r="F280" s="522"/>
      <c r="G280" s="522"/>
      <c r="H280" s="522"/>
      <c r="I280" s="285" t="n">
        <f aca="false">G291+G302+J323</f>
        <v>18505</v>
      </c>
      <c r="J280" s="285"/>
      <c r="K280" s="286" t="n">
        <f aca="false">K291+K302+K323</f>
        <v>0</v>
      </c>
    </row>
    <row collapsed="false" customFormat="false" customHeight="true" hidden="true" ht="15.2" outlineLevel="0" r="281">
      <c r="A281" s="35"/>
      <c r="B281" s="296"/>
      <c r="C281" s="351"/>
      <c r="D281" s="528" t="n">
        <f aca="false">D277+D273+D269</f>
        <v>0</v>
      </c>
      <c r="E281" s="530"/>
      <c r="F281" s="531"/>
      <c r="G281" s="531"/>
      <c r="H281" s="531"/>
      <c r="I281" s="532" t="n">
        <f aca="false">I277+I273+I269</f>
        <v>108849.429</v>
      </c>
      <c r="J281" s="532"/>
      <c r="K281" s="301" t="n">
        <f aca="false">K277+K273+K269</f>
        <v>0</v>
      </c>
    </row>
    <row collapsed="false" customFormat="false" customHeight="true" hidden="true" ht="15" outlineLevel="0" r="282">
      <c r="A282" s="514" t="s">
        <v>248</v>
      </c>
      <c r="B282" s="233" t="s">
        <v>247</v>
      </c>
      <c r="C282" s="534"/>
      <c r="D282" s="534"/>
      <c r="E282" s="233"/>
      <c r="F282" s="316"/>
      <c r="G282" s="316"/>
      <c r="H282" s="316"/>
      <c r="I282" s="316"/>
      <c r="J282" s="316"/>
      <c r="K282" s="233"/>
    </row>
    <row collapsed="false" customFormat="false" customHeight="false" hidden="true" ht="15" outlineLevel="0" r="283">
      <c r="A283" s="514"/>
      <c r="B283" s="233"/>
      <c r="C283" s="534"/>
      <c r="D283" s="534"/>
      <c r="E283" s="233"/>
      <c r="F283" s="316"/>
      <c r="G283" s="316"/>
      <c r="H283" s="316"/>
      <c r="I283" s="316"/>
      <c r="J283" s="316"/>
      <c r="K283" s="233"/>
    </row>
    <row collapsed="false" customFormat="false" customHeight="false" hidden="true" ht="15" outlineLevel="0" r="284">
      <c r="A284" s="514"/>
      <c r="B284" s="233"/>
      <c r="C284" s="535"/>
      <c r="D284" s="524" t="n">
        <f aca="false">D285+D286+D287</f>
        <v>0</v>
      </c>
      <c r="E284" s="536"/>
      <c r="F284" s="535"/>
      <c r="G284" s="537" t="n">
        <f aca="false">G285+G286+G287</f>
        <v>13331</v>
      </c>
      <c r="H284" s="537"/>
      <c r="I284" s="537"/>
      <c r="J284" s="537"/>
      <c r="K284" s="303" t="n">
        <f aca="false">K285+K286+K287</f>
        <v>0</v>
      </c>
    </row>
    <row collapsed="false" customFormat="false" customHeight="true" hidden="true" ht="15.75" outlineLevel="0" r="285">
      <c r="A285" s="514"/>
      <c r="B285" s="233"/>
      <c r="C285" s="303"/>
      <c r="D285" s="523" t="n">
        <f aca="false">"#ссыл!+#ссыл!+G285+K285"</f>
        <v>0</v>
      </c>
      <c r="E285" s="233"/>
      <c r="F285" s="304"/>
      <c r="G285" s="233" t="n">
        <v>5005</v>
      </c>
      <c r="H285" s="233"/>
      <c r="I285" s="233"/>
      <c r="J285" s="233"/>
      <c r="K285" s="304"/>
    </row>
    <row collapsed="false" customFormat="false" customHeight="true" hidden="true" ht="15.75" outlineLevel="0" r="286">
      <c r="A286" s="514"/>
      <c r="B286" s="233"/>
      <c r="C286" s="285"/>
      <c r="D286" s="523" t="n">
        <f aca="false">"#ссыл!+#ссыл!+G286+K286"</f>
        <v>0</v>
      </c>
      <c r="E286" s="233"/>
      <c r="F286" s="233"/>
      <c r="G286" s="233" t="n">
        <v>4747</v>
      </c>
      <c r="H286" s="233"/>
      <c r="I286" s="233"/>
      <c r="J286" s="233"/>
      <c r="K286" s="304"/>
    </row>
    <row collapsed="false" customFormat="false" customHeight="true" hidden="true" ht="15.75" outlineLevel="0" r="287">
      <c r="A287" s="514"/>
      <c r="B287" s="233"/>
      <c r="C287" s="285"/>
      <c r="D287" s="523" t="n">
        <f aca="false">"#ссыл!+#ссыл!+G287+K287"</f>
        <v>0</v>
      </c>
      <c r="E287" s="233"/>
      <c r="F287" s="233"/>
      <c r="G287" s="233" t="n">
        <v>3579</v>
      </c>
      <c r="H287" s="233"/>
      <c r="I287" s="233"/>
      <c r="J287" s="233"/>
      <c r="K287" s="304"/>
    </row>
    <row collapsed="false" customFormat="false" customHeight="false" hidden="true" ht="15" outlineLevel="0" r="288">
      <c r="A288" s="514"/>
      <c r="B288" s="233"/>
      <c r="C288" s="538"/>
      <c r="D288" s="524" t="n">
        <f aca="false">D289+D290+D291</f>
        <v>0</v>
      </c>
      <c r="E288" s="285"/>
      <c r="F288" s="285"/>
      <c r="G288" s="285"/>
      <c r="H288" s="285"/>
      <c r="I288" s="285"/>
      <c r="J288" s="285"/>
      <c r="K288" s="303" t="n">
        <f aca="false">K289+K290+K291</f>
        <v>0</v>
      </c>
    </row>
    <row collapsed="false" customFormat="false" customHeight="true" hidden="true" ht="15.75" outlineLevel="0" r="289">
      <c r="A289" s="514"/>
      <c r="B289" s="233"/>
      <c r="C289" s="285"/>
      <c r="D289" s="523" t="n">
        <f aca="false">"#ссыл!+#ссыл!+G289+K289"</f>
        <v>0</v>
      </c>
      <c r="E289" s="233"/>
      <c r="F289" s="233"/>
      <c r="G289" s="233" t="n">
        <v>5305</v>
      </c>
      <c r="H289" s="233"/>
      <c r="I289" s="233"/>
      <c r="J289" s="233"/>
      <c r="K289" s="304"/>
    </row>
    <row collapsed="false" customFormat="false" customHeight="true" hidden="true" ht="15.75" outlineLevel="0" r="290">
      <c r="A290" s="514"/>
      <c r="B290" s="233"/>
      <c r="C290" s="285"/>
      <c r="D290" s="523" t="n">
        <f aca="false">"#ссыл!+#ссыл!+G290+K290"</f>
        <v>0</v>
      </c>
      <c r="E290" s="233"/>
      <c r="F290" s="233"/>
      <c r="G290" s="233" t="n">
        <v>5032</v>
      </c>
      <c r="H290" s="233"/>
      <c r="I290" s="233"/>
      <c r="J290" s="233"/>
      <c r="K290" s="304"/>
    </row>
    <row collapsed="false" customFormat="false" customHeight="true" hidden="true" ht="15.75" outlineLevel="0" r="291">
      <c r="A291" s="514"/>
      <c r="B291" s="233"/>
      <c r="C291" s="285"/>
      <c r="D291" s="523" t="n">
        <f aca="false">"#ссыл!+#ссыл!+G291+K291"</f>
        <v>0</v>
      </c>
      <c r="E291" s="233"/>
      <c r="F291" s="233"/>
      <c r="G291" s="233" t="n">
        <v>3797.7</v>
      </c>
      <c r="H291" s="233"/>
      <c r="I291" s="233"/>
      <c r="J291" s="233"/>
      <c r="K291" s="304"/>
    </row>
    <row collapsed="false" customFormat="false" customHeight="false" hidden="true" ht="15" outlineLevel="0" r="292">
      <c r="A292" s="35"/>
      <c r="B292" s="296"/>
      <c r="C292" s="539"/>
      <c r="D292" s="539"/>
      <c r="E292" s="540"/>
      <c r="F292" s="540"/>
      <c r="G292" s="540"/>
      <c r="H292" s="540"/>
      <c r="I292" s="540"/>
      <c r="J292" s="540"/>
      <c r="K292" s="308"/>
    </row>
    <row collapsed="false" customFormat="false" customHeight="true" hidden="true" ht="15.75" outlineLevel="0" r="293">
      <c r="A293" s="541" t="s">
        <v>251</v>
      </c>
      <c r="B293" s="233" t="s">
        <v>253</v>
      </c>
      <c r="C293" s="542"/>
      <c r="D293" s="543" t="n">
        <f aca="false">D294</f>
        <v>0</v>
      </c>
      <c r="E293" s="285"/>
      <c r="F293" s="536"/>
      <c r="G293" s="536"/>
      <c r="H293" s="536"/>
      <c r="I293" s="536"/>
      <c r="J293" s="536"/>
      <c r="K293" s="310" t="n">
        <f aca="false">K288+K284+K282</f>
        <v>0</v>
      </c>
    </row>
    <row collapsed="false" customFormat="false" customHeight="true" hidden="true" ht="45.75" outlineLevel="0" r="294">
      <c r="A294" s="541"/>
      <c r="B294" s="233"/>
      <c r="C294" s="310"/>
      <c r="D294" s="524" t="n">
        <f aca="false">"#ссыл!+#ссыл!+G294+K294"</f>
        <v>0</v>
      </c>
      <c r="E294" s="43"/>
      <c r="F294" s="233"/>
      <c r="G294" s="233" t="n">
        <v>222.5</v>
      </c>
      <c r="H294" s="233"/>
      <c r="I294" s="233"/>
      <c r="J294" s="233"/>
      <c r="K294" s="281"/>
    </row>
    <row collapsed="false" customFormat="false" customHeight="true" hidden="true" ht="147.75" outlineLevel="0" r="295">
      <c r="A295" s="541"/>
      <c r="B295" s="233" t="s">
        <v>255</v>
      </c>
      <c r="C295" s="544"/>
      <c r="D295" s="524" t="n">
        <f aca="false">"#ссыл!+#ссыл!+G295+K295"</f>
        <v>0</v>
      </c>
      <c r="E295" s="522"/>
      <c r="F295" s="545"/>
      <c r="G295" s="537" t="n">
        <f aca="false">G296+G297+G298</f>
        <v>3793</v>
      </c>
      <c r="H295" s="537"/>
      <c r="I295" s="537"/>
      <c r="J295" s="537"/>
      <c r="K295" s="303" t="n">
        <f aca="false">K296+K297+K298</f>
        <v>0</v>
      </c>
    </row>
    <row collapsed="false" customFormat="false" customHeight="true" hidden="true" ht="15.75" outlineLevel="0" r="296">
      <c r="A296" s="541"/>
      <c r="B296" s="233"/>
      <c r="C296" s="520"/>
      <c r="D296" s="524" t="n">
        <f aca="false">"#ссыл!+E296+G296+K296"</f>
        <v>0</v>
      </c>
      <c r="E296" s="546"/>
      <c r="F296" s="233"/>
      <c r="G296" s="233" t="n">
        <v>2293</v>
      </c>
      <c r="H296" s="233"/>
      <c r="I296" s="233"/>
      <c r="J296" s="233"/>
      <c r="K296" s="304"/>
    </row>
    <row collapsed="false" customFormat="false" customHeight="true" hidden="true" ht="15.75" outlineLevel="0" r="297">
      <c r="A297" s="541"/>
      <c r="B297" s="233"/>
      <c r="C297" s="520"/>
      <c r="D297" s="524" t="n">
        <f aca="false">"#ссыл!+E297+G297+K297"</f>
        <v>0</v>
      </c>
      <c r="E297" s="546"/>
      <c r="F297" s="233"/>
      <c r="G297" s="233" t="n">
        <v>1000</v>
      </c>
      <c r="H297" s="233"/>
      <c r="I297" s="233"/>
      <c r="J297" s="233"/>
      <c r="K297" s="304"/>
    </row>
    <row collapsed="false" customFormat="false" customHeight="true" hidden="true" ht="15.75" outlineLevel="0" r="298">
      <c r="A298" s="541"/>
      <c r="B298" s="233"/>
      <c r="C298" s="548"/>
      <c r="D298" s="524" t="n">
        <f aca="false">"#ссыл!+E298+G298+K298"</f>
        <v>0</v>
      </c>
      <c r="E298" s="334"/>
      <c r="F298" s="534"/>
      <c r="G298" s="534" t="n">
        <v>500</v>
      </c>
      <c r="H298" s="534"/>
      <c r="I298" s="534"/>
      <c r="J298" s="534"/>
      <c r="K298" s="316"/>
    </row>
    <row collapsed="false" customFormat="false" customHeight="true" hidden="true" ht="192.75" outlineLevel="0" r="299">
      <c r="A299" s="541"/>
      <c r="B299" s="233" t="s">
        <v>256</v>
      </c>
      <c r="C299" s="535"/>
      <c r="D299" s="524" t="n">
        <f aca="false">"#ссыл!+E299+G299+K299"</f>
        <v>0</v>
      </c>
      <c r="E299" s="310" t="n">
        <f aca="false">E300+E301+E302</f>
        <v>0</v>
      </c>
      <c r="F299" s="545"/>
      <c r="G299" s="535" t="n">
        <f aca="false">G300+G301+G302</f>
        <v>3761.5</v>
      </c>
      <c r="H299" s="535"/>
      <c r="I299" s="535"/>
      <c r="J299" s="535"/>
      <c r="K299" s="310" t="n">
        <f aca="false">K300+K301+K302</f>
        <v>0</v>
      </c>
    </row>
    <row collapsed="false" customFormat="false" customHeight="true" hidden="true" ht="15.75" outlineLevel="0" r="300">
      <c r="A300" s="541"/>
      <c r="B300" s="233"/>
      <c r="C300" s="549"/>
      <c r="D300" s="538" t="n">
        <f aca="false">"#ссыл!+E300+G300++++K300"</f>
        <v>0</v>
      </c>
      <c r="E300" s="41"/>
      <c r="F300" s="550"/>
      <c r="G300" s="304" t="n">
        <v>1000</v>
      </c>
      <c r="H300" s="304"/>
      <c r="I300" s="304"/>
      <c r="J300" s="304"/>
      <c r="K300" s="278"/>
    </row>
    <row collapsed="false" customFormat="false" customHeight="true" hidden="true" ht="15.75" outlineLevel="0" r="301">
      <c r="A301" s="541"/>
      <c r="B301" s="233"/>
      <c r="C301" s="310"/>
      <c r="D301" s="538" t="n">
        <f aca="false">"#ссыл!+E301+G301++++K301"</f>
        <v>0</v>
      </c>
      <c r="E301" s="41"/>
      <c r="F301" s="551"/>
      <c r="G301" s="224" t="n">
        <v>1000</v>
      </c>
      <c r="H301" s="224"/>
      <c r="I301" s="224"/>
      <c r="J301" s="224"/>
      <c r="K301" s="41"/>
    </row>
    <row collapsed="false" customFormat="false" customHeight="true" hidden="true" ht="15.75" outlineLevel="0" r="302">
      <c r="A302" s="541"/>
      <c r="B302" s="233"/>
      <c r="C302" s="310"/>
      <c r="D302" s="538" t="n">
        <f aca="false">"#ссыл!+E302+G302++++K302"</f>
        <v>0</v>
      </c>
      <c r="E302" s="41"/>
      <c r="F302" s="551"/>
      <c r="G302" s="233" t="n">
        <v>1761.5</v>
      </c>
      <c r="H302" s="233"/>
      <c r="I302" s="233"/>
      <c r="J302" s="233"/>
      <c r="K302" s="281"/>
    </row>
    <row collapsed="false" customFormat="false" customHeight="true" hidden="true" ht="15" outlineLevel="0" r="303">
      <c r="A303" s="41"/>
      <c r="B303" s="319"/>
      <c r="C303" s="553"/>
      <c r="D303" s="553"/>
      <c r="E303" s="540"/>
      <c r="F303" s="540"/>
      <c r="G303" s="540"/>
      <c r="H303" s="540"/>
      <c r="I303" s="540"/>
      <c r="J303" s="540"/>
      <c r="K303" s="319" t="n">
        <f aca="false">K299+K295+K293</f>
        <v>0</v>
      </c>
    </row>
    <row collapsed="false" customFormat="false" customHeight="false" hidden="true" ht="15" outlineLevel="0" r="304">
      <c r="A304" s="41"/>
      <c r="B304" s="319"/>
      <c r="C304" s="553"/>
      <c r="D304" s="553"/>
      <c r="E304" s="540"/>
      <c r="F304" s="540"/>
      <c r="G304" s="540"/>
      <c r="H304" s="540"/>
      <c r="I304" s="540"/>
      <c r="J304" s="540"/>
      <c r="K304" s="319"/>
    </row>
    <row collapsed="false" customFormat="false" customHeight="true" hidden="true" ht="58.5" outlineLevel="0" r="305">
      <c r="A305" s="514" t="s">
        <v>257</v>
      </c>
      <c r="B305" s="233" t="s">
        <v>259</v>
      </c>
      <c r="C305" s="535"/>
      <c r="D305" s="554" t="n">
        <f aca="false">"#ссыл!+#ссыл!"</f>
        <v>0</v>
      </c>
      <c r="E305" s="287"/>
      <c r="F305" s="287"/>
      <c r="G305" s="287"/>
      <c r="H305" s="287"/>
      <c r="I305" s="287"/>
      <c r="J305" s="287"/>
      <c r="K305" s="303" t="n">
        <f aca="false">K306+K307</f>
        <v>0</v>
      </c>
    </row>
    <row collapsed="false" customFormat="false" customHeight="true" hidden="true" ht="45.75" outlineLevel="0" r="306">
      <c r="A306" s="514"/>
      <c r="B306" s="233"/>
      <c r="C306" s="535"/>
      <c r="D306" s="555" t="e">
        <f aca="false">E306+G306+"#ссыл!+K306"</f>
        <v>#VALUE!</v>
      </c>
      <c r="E306" s="557" t="n">
        <v>14079.15</v>
      </c>
      <c r="F306" s="233"/>
      <c r="G306" s="558" t="n">
        <v>1408</v>
      </c>
      <c r="H306" s="558"/>
      <c r="I306" s="558"/>
      <c r="J306" s="558"/>
      <c r="K306" s="304"/>
    </row>
    <row collapsed="false" customFormat="false" customHeight="true" hidden="true" ht="15.75" outlineLevel="0" r="307">
      <c r="A307" s="514"/>
      <c r="B307" s="233"/>
      <c r="C307" s="535"/>
      <c r="D307" s="555" t="n">
        <f aca="false">"#ссыл!+E307+G307+++K307"</f>
        <v>0</v>
      </c>
      <c r="E307" s="557" t="n">
        <v>3113.89</v>
      </c>
      <c r="F307" s="233"/>
      <c r="G307" s="558" t="n">
        <v>311.389</v>
      </c>
      <c r="H307" s="558"/>
      <c r="I307" s="558"/>
      <c r="J307" s="558"/>
      <c r="K307" s="304"/>
    </row>
    <row collapsed="false" customFormat="false" customHeight="true" hidden="true" ht="87.75" outlineLevel="0" r="308">
      <c r="A308" s="514"/>
      <c r="B308" s="233" t="s">
        <v>261</v>
      </c>
      <c r="C308" s="545"/>
      <c r="D308" s="559" t="n">
        <f aca="false">E308+F308</f>
        <v>5258.43</v>
      </c>
      <c r="E308" s="521" t="n">
        <f aca="false">E309+E310</f>
        <v>4780.39</v>
      </c>
      <c r="F308" s="560" t="n">
        <f aca="false">F309+F310</f>
        <v>478.04</v>
      </c>
      <c r="G308" s="560"/>
      <c r="H308" s="560"/>
      <c r="I308" s="560"/>
      <c r="J308" s="560"/>
      <c r="K308" s="303" t="n">
        <f aca="false">K309+K310</f>
        <v>0</v>
      </c>
    </row>
    <row collapsed="false" customFormat="false" customHeight="true" hidden="true" ht="16.5" outlineLevel="0" r="309">
      <c r="A309" s="514"/>
      <c r="B309" s="233"/>
      <c r="C309" s="545"/>
      <c r="D309" s="521" t="n">
        <f aca="false">E309+F309</f>
        <v>1272.04</v>
      </c>
      <c r="E309" s="561" t="n">
        <v>1156.4</v>
      </c>
      <c r="F309" s="558" t="n">
        <v>115.64</v>
      </c>
      <c r="G309" s="558"/>
      <c r="H309" s="558"/>
      <c r="I309" s="558"/>
      <c r="J309" s="558"/>
      <c r="K309" s="164"/>
    </row>
    <row collapsed="false" customFormat="false" customHeight="true" hidden="true" ht="16.5" outlineLevel="0" r="310">
      <c r="A310" s="514"/>
      <c r="B310" s="233"/>
      <c r="C310" s="545"/>
      <c r="D310" s="521" t="n">
        <f aca="false">E310+F310</f>
        <v>3986.39</v>
      </c>
      <c r="E310" s="561" t="n">
        <v>3623.99</v>
      </c>
      <c r="F310" s="558" t="n">
        <v>362.4</v>
      </c>
      <c r="G310" s="558"/>
      <c r="H310" s="558"/>
      <c r="I310" s="558"/>
      <c r="J310" s="558"/>
      <c r="K310" s="164"/>
    </row>
    <row collapsed="false" customFormat="false" customHeight="true" hidden="true" ht="15" outlineLevel="0" r="311">
      <c r="A311" s="514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 t="n">
        <v>0</v>
      </c>
    </row>
    <row collapsed="false" customFormat="false" customHeight="false" hidden="true" ht="15" outlineLevel="0" r="312">
      <c r="A312" s="514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</row>
    <row collapsed="false" customFormat="false" customHeight="false" hidden="true" ht="15" outlineLevel="0" r="313">
      <c r="A313" s="562"/>
      <c r="B313" s="296"/>
      <c r="C313" s="563"/>
      <c r="D313" s="563"/>
      <c r="E313" s="563"/>
      <c r="F313" s="563"/>
      <c r="G313" s="563"/>
      <c r="H313" s="563"/>
      <c r="I313" s="563"/>
      <c r="J313" s="563"/>
      <c r="K313" s="301" t="n">
        <f aca="false">K308+K305</f>
        <v>0</v>
      </c>
    </row>
    <row collapsed="false" customFormat="false" customHeight="true" hidden="true" ht="15" outlineLevel="0" r="314">
      <c r="A314" s="564" t="s">
        <v>262</v>
      </c>
      <c r="B314" s="233"/>
      <c r="C314" s="534"/>
      <c r="D314" s="534"/>
      <c r="E314" s="233"/>
      <c r="F314" s="233"/>
      <c r="G314" s="233"/>
      <c r="H314" s="233"/>
      <c r="I314" s="233"/>
      <c r="J314" s="233"/>
      <c r="K314" s="233"/>
    </row>
    <row collapsed="false" customFormat="false" customHeight="false" hidden="true" ht="15" outlineLevel="0" r="315">
      <c r="A315" s="564"/>
      <c r="B315" s="233"/>
      <c r="C315" s="534"/>
      <c r="D315" s="534"/>
      <c r="E315" s="233"/>
      <c r="F315" s="233"/>
      <c r="G315" s="233"/>
      <c r="H315" s="233"/>
      <c r="I315" s="233"/>
      <c r="J315" s="233"/>
      <c r="K315" s="233"/>
    </row>
    <row collapsed="false" customFormat="false" customHeight="true" hidden="true" ht="42.75" outlineLevel="0" r="316">
      <c r="A316" s="564"/>
      <c r="B316" s="233" t="s">
        <v>265</v>
      </c>
      <c r="C316" s="565"/>
      <c r="D316" s="566" t="n">
        <f aca="false">D317+D318+D319</f>
        <v>0</v>
      </c>
      <c r="E316" s="41" t="n">
        <f aca="false">E317+E318+E319</f>
        <v>0</v>
      </c>
      <c r="F316" s="567"/>
      <c r="G316" s="567"/>
      <c r="H316" s="567"/>
      <c r="I316" s="567"/>
      <c r="J316" s="41" t="n">
        <f aca="false">J317+J318+J319</f>
        <v>34664.5</v>
      </c>
      <c r="K316" s="334" t="n">
        <f aca="false">K317+K318+K319</f>
        <v>0</v>
      </c>
    </row>
    <row collapsed="false" customFormat="false" customHeight="true" hidden="true" ht="15.75" outlineLevel="0" r="317">
      <c r="A317" s="564"/>
      <c r="B317" s="233"/>
      <c r="C317" s="565"/>
      <c r="D317" s="568" t="n">
        <f aca="false">"#ссыл!+E317+J317+K317"</f>
        <v>0</v>
      </c>
      <c r="E317" s="336"/>
      <c r="F317" s="32"/>
      <c r="G317" s="32"/>
      <c r="H317" s="32"/>
      <c r="I317" s="32"/>
      <c r="J317" s="192" t="n">
        <v>11493</v>
      </c>
      <c r="K317" s="336"/>
    </row>
    <row collapsed="false" customFormat="false" customHeight="true" hidden="true" ht="15.75" outlineLevel="0" r="318">
      <c r="A318" s="564"/>
      <c r="B318" s="233"/>
      <c r="C318" s="565"/>
      <c r="D318" s="568" t="n">
        <f aca="false">"#ссыл!+E318+J318+K318"</f>
        <v>0</v>
      </c>
      <c r="E318" s="41"/>
      <c r="F318" s="32"/>
      <c r="G318" s="32"/>
      <c r="H318" s="32"/>
      <c r="I318" s="32"/>
      <c r="J318" s="338" t="n">
        <v>10958.5</v>
      </c>
      <c r="K318" s="41"/>
    </row>
    <row collapsed="false" customFormat="false" customHeight="true" hidden="true" ht="15.75" outlineLevel="0" r="319">
      <c r="A319" s="564"/>
      <c r="B319" s="233"/>
      <c r="C319" s="565"/>
      <c r="D319" s="566" t="n">
        <f aca="false">"#ссыл!+E319+J319+K319"</f>
        <v>0</v>
      </c>
      <c r="E319" s="281"/>
      <c r="F319" s="32"/>
      <c r="G319" s="32"/>
      <c r="H319" s="32"/>
      <c r="I319" s="32"/>
      <c r="J319" s="338" t="n">
        <v>12213</v>
      </c>
      <c r="K319" s="281"/>
    </row>
    <row collapsed="false" customFormat="false" customHeight="true" hidden="true" ht="42.75" outlineLevel="0" r="320">
      <c r="A320" s="564"/>
      <c r="B320" s="233" t="s">
        <v>265</v>
      </c>
      <c r="C320" s="570"/>
      <c r="D320" s="566" t="n">
        <f aca="false">"#ссыл!+E320+++K320+J320"</f>
        <v>0</v>
      </c>
      <c r="E320" s="571" t="n">
        <f aca="false">E321+E322+E323</f>
        <v>0</v>
      </c>
      <c r="F320" s="32"/>
      <c r="G320" s="32"/>
      <c r="H320" s="32"/>
      <c r="I320" s="32"/>
      <c r="J320" s="338" t="n">
        <f aca="false">J321+J322+J323</f>
        <v>36744.8</v>
      </c>
      <c r="K320" s="336" t="n">
        <f aca="false">K321+K322+K323</f>
        <v>0</v>
      </c>
    </row>
    <row collapsed="false" customFormat="false" customHeight="true" hidden="true" ht="15.75" outlineLevel="0" r="321">
      <c r="A321" s="564"/>
      <c r="B321" s="233"/>
      <c r="C321" s="565"/>
      <c r="D321" s="568" t="n">
        <f aca="false">"#ссыл!+E321++K321+J321"</f>
        <v>0</v>
      </c>
      <c r="E321" s="336" t="n">
        <v>0</v>
      </c>
      <c r="F321" s="572"/>
      <c r="G321" s="572"/>
      <c r="H321" s="572"/>
      <c r="I321" s="572"/>
      <c r="J321" s="338" t="n">
        <v>12183</v>
      </c>
      <c r="K321" s="41" t="n">
        <v>0</v>
      </c>
    </row>
    <row collapsed="false" customFormat="false" customHeight="true" hidden="true" ht="15.75" outlineLevel="0" r="322">
      <c r="A322" s="564"/>
      <c r="B322" s="233"/>
      <c r="C322" s="565"/>
      <c r="D322" s="568" t="n">
        <f aca="false">"#ссыл!+E322++K322+J322"</f>
        <v>0</v>
      </c>
      <c r="E322" s="41" t="n">
        <v>0</v>
      </c>
      <c r="F322" s="572"/>
      <c r="G322" s="572"/>
      <c r="H322" s="572"/>
      <c r="I322" s="572"/>
      <c r="J322" s="338" t="n">
        <v>11616</v>
      </c>
      <c r="K322" s="41" t="n">
        <v>0</v>
      </c>
    </row>
    <row collapsed="false" customFormat="false" customHeight="true" hidden="true" ht="15.75" outlineLevel="0" r="323">
      <c r="A323" s="564"/>
      <c r="B323" s="233"/>
      <c r="C323" s="565"/>
      <c r="D323" s="566" t="n">
        <f aca="false">"#ссыл!+E323++K323+J323"</f>
        <v>0</v>
      </c>
      <c r="E323" s="281" t="n">
        <v>0</v>
      </c>
      <c r="F323" s="572"/>
      <c r="G323" s="572"/>
      <c r="H323" s="572"/>
      <c r="I323" s="572"/>
      <c r="J323" s="338" t="n">
        <v>12945.8</v>
      </c>
      <c r="K323" s="41" t="n">
        <v>0</v>
      </c>
    </row>
    <row collapsed="false" customFormat="false" customHeight="true" hidden="true" ht="24" outlineLevel="0" r="324">
      <c r="A324" s="41"/>
      <c r="B324" s="319"/>
      <c r="C324" s="574"/>
      <c r="D324" s="351" t="e">
        <f aca="false">J324+"#ссыл!+E324+K324"</f>
        <v>#VALUE!</v>
      </c>
      <c r="E324" s="575" t="n">
        <f aca="false">E325+E326+E327</f>
        <v>0</v>
      </c>
      <c r="F324" s="576"/>
      <c r="G324" s="576"/>
      <c r="H324" s="576"/>
      <c r="I324" s="576"/>
      <c r="J324" s="342" t="n">
        <f aca="false">J325+J326+J327</f>
        <v>71409.3</v>
      </c>
      <c r="K324" s="343" t="n">
        <f aca="false">K325+K326+K327</f>
        <v>0</v>
      </c>
    </row>
    <row collapsed="false" customFormat="false" customHeight="true" hidden="true" ht="15.75" outlineLevel="0" r="325">
      <c r="A325" s="41"/>
      <c r="B325" s="319"/>
      <c r="C325" s="577"/>
      <c r="D325" s="351" t="e">
        <f aca="false">J325+"#ссыл!+E325+K325"</f>
        <v>#VALUE!</v>
      </c>
      <c r="E325" s="575" t="n">
        <f aca="false">E321+E317</f>
        <v>0</v>
      </c>
      <c r="F325" s="578"/>
      <c r="G325" s="578"/>
      <c r="H325" s="578"/>
      <c r="I325" s="578"/>
      <c r="J325" s="345" t="n">
        <f aca="false">J317+J321</f>
        <v>23676</v>
      </c>
      <c r="K325" s="343" t="n">
        <f aca="false">K317+K321</f>
        <v>0</v>
      </c>
    </row>
    <row collapsed="false" customFormat="false" customHeight="true" hidden="true" ht="15.75" outlineLevel="0" r="326">
      <c r="A326" s="41"/>
      <c r="B326" s="319"/>
      <c r="C326" s="577"/>
      <c r="D326" s="351" t="e">
        <f aca="false">J326+"#ссыл!+E326+K326"</f>
        <v>#VALUE!</v>
      </c>
      <c r="E326" s="575" t="n">
        <f aca="false">E322+E318</f>
        <v>0</v>
      </c>
      <c r="F326" s="579"/>
      <c r="G326" s="579"/>
      <c r="H326" s="579"/>
      <c r="I326" s="579"/>
      <c r="J326" s="345" t="n">
        <f aca="false">J318+J322</f>
        <v>22574.5</v>
      </c>
      <c r="K326" s="343" t="n">
        <f aca="false">K318+K322</f>
        <v>0</v>
      </c>
    </row>
    <row collapsed="false" customFormat="false" customHeight="true" hidden="true" ht="15.75" outlineLevel="0" r="327">
      <c r="A327" s="41"/>
      <c r="B327" s="319"/>
      <c r="C327" s="577"/>
      <c r="D327" s="351" t="e">
        <f aca="false">J327+"#ссыл!+E327+K327"</f>
        <v>#VALUE!</v>
      </c>
      <c r="E327" s="575" t="n">
        <f aca="false">E323+E319</f>
        <v>0</v>
      </c>
      <c r="F327" s="579"/>
      <c r="G327" s="579"/>
      <c r="H327" s="579"/>
      <c r="I327" s="579"/>
      <c r="J327" s="345" t="n">
        <f aca="false">J323+J319</f>
        <v>25158.8</v>
      </c>
      <c r="K327" s="343" t="n">
        <f aca="false">K319+K323</f>
        <v>0</v>
      </c>
    </row>
    <row collapsed="false" customFormat="false" customHeight="true" hidden="true" ht="42" outlineLevel="0" r="328">
      <c r="A328" s="514" t="s">
        <v>23</v>
      </c>
      <c r="B328" s="233" t="s">
        <v>267</v>
      </c>
      <c r="C328" s="570"/>
      <c r="D328" s="580" t="n">
        <f aca="false">"#ссыл!+#ссыл!+#ссыл!+K328"</f>
        <v>0</v>
      </c>
      <c r="E328" s="304"/>
      <c r="F328" s="32"/>
      <c r="G328" s="32"/>
      <c r="H328" s="32"/>
      <c r="I328" s="32"/>
      <c r="J328" s="32"/>
      <c r="K328" s="304"/>
    </row>
    <row collapsed="false" customFormat="false" customHeight="false" hidden="true" ht="15" outlineLevel="0" r="329">
      <c r="A329" s="514"/>
      <c r="B329" s="233"/>
      <c r="C329" s="582"/>
      <c r="D329" s="583"/>
      <c r="E329" s="304"/>
      <c r="F329" s="32"/>
      <c r="G329" s="32"/>
      <c r="H329" s="32"/>
      <c r="I329" s="32"/>
      <c r="J329" s="32"/>
      <c r="K329" s="304"/>
    </row>
    <row collapsed="false" customFormat="false" customHeight="true" hidden="true" ht="29.25" outlineLevel="0" r="330">
      <c r="A330" s="514"/>
      <c r="B330" s="233" t="s">
        <v>267</v>
      </c>
      <c r="C330" s="585"/>
      <c r="D330" s="580" t="n">
        <f aca="false">"#ссыл!+#ссыл!+#ссыл!+K330"</f>
        <v>0</v>
      </c>
      <c r="E330" s="233"/>
      <c r="F330" s="32"/>
      <c r="G330" s="32"/>
      <c r="H330" s="32"/>
      <c r="I330" s="32"/>
      <c r="J330" s="32"/>
      <c r="K330" s="233"/>
    </row>
    <row collapsed="false" customFormat="false" customHeight="false" hidden="true" ht="15" outlineLevel="0" r="331">
      <c r="A331" s="514"/>
      <c r="B331" s="233"/>
      <c r="C331" s="582"/>
      <c r="D331" s="583"/>
      <c r="E331" s="233"/>
      <c r="F331" s="32"/>
      <c r="G331" s="32"/>
      <c r="H331" s="32"/>
      <c r="I331" s="32"/>
      <c r="J331" s="32"/>
      <c r="K331" s="233"/>
    </row>
    <row collapsed="false" customFormat="false" customHeight="true" hidden="true" ht="15" outlineLevel="0" r="332">
      <c r="A332" s="514"/>
      <c r="B332" s="233" t="s">
        <v>267</v>
      </c>
      <c r="C332" s="585"/>
      <c r="D332" s="580" t="n">
        <f aca="false">"#ссыл!+#ссыл!+#ссыл!+K332"</f>
        <v>0</v>
      </c>
      <c r="E332" s="233"/>
      <c r="F332" s="32"/>
      <c r="G332" s="32"/>
      <c r="H332" s="32"/>
      <c r="I332" s="32"/>
      <c r="J332" s="32"/>
      <c r="K332" s="233"/>
    </row>
    <row collapsed="false" customFormat="false" customHeight="false" hidden="true" ht="15" outlineLevel="0" r="333">
      <c r="A333" s="514"/>
      <c r="B333" s="233"/>
      <c r="C333" s="570"/>
      <c r="D333" s="586"/>
      <c r="E333" s="233"/>
      <c r="F333" s="32"/>
      <c r="G333" s="32"/>
      <c r="H333" s="32"/>
      <c r="I333" s="32"/>
      <c r="J333" s="32"/>
      <c r="K333" s="233"/>
    </row>
    <row collapsed="false" customFormat="false" customHeight="false" hidden="true" ht="15" outlineLevel="0" r="334">
      <c r="A334" s="514"/>
      <c r="B334" s="233"/>
      <c r="C334" s="570"/>
      <c r="D334" s="586"/>
      <c r="E334" s="233"/>
      <c r="F334" s="32"/>
      <c r="G334" s="32"/>
      <c r="H334" s="32"/>
      <c r="I334" s="32"/>
      <c r="J334" s="32"/>
      <c r="K334" s="233"/>
    </row>
    <row collapsed="false" customFormat="false" customHeight="false" hidden="true" ht="15" outlineLevel="0" r="335">
      <c r="A335" s="514"/>
      <c r="B335" s="233"/>
      <c r="C335" s="570"/>
      <c r="D335" s="586"/>
      <c r="E335" s="233"/>
      <c r="F335" s="32"/>
      <c r="G335" s="32"/>
      <c r="H335" s="32"/>
      <c r="I335" s="32"/>
      <c r="J335" s="32"/>
      <c r="K335" s="233"/>
    </row>
    <row collapsed="false" customFormat="false" customHeight="false" hidden="true" ht="15" outlineLevel="0" r="336">
      <c r="A336" s="514"/>
      <c r="B336" s="233"/>
      <c r="C336" s="570"/>
      <c r="D336" s="586"/>
      <c r="E336" s="233"/>
      <c r="F336" s="32"/>
      <c r="G336" s="32"/>
      <c r="H336" s="32"/>
      <c r="I336" s="32"/>
      <c r="J336" s="32"/>
      <c r="K336" s="233"/>
    </row>
    <row collapsed="false" customFormat="false" customHeight="false" hidden="true" ht="15" outlineLevel="0" r="337">
      <c r="A337" s="514"/>
      <c r="B337" s="233"/>
      <c r="C337" s="570"/>
      <c r="D337" s="586"/>
      <c r="E337" s="233"/>
      <c r="F337" s="32"/>
      <c r="G337" s="32"/>
      <c r="H337" s="32"/>
      <c r="I337" s="32"/>
      <c r="J337" s="32"/>
      <c r="K337" s="233"/>
    </row>
    <row collapsed="false" customFormat="false" customHeight="false" hidden="true" ht="15" outlineLevel="0" r="338">
      <c r="A338" s="514"/>
      <c r="B338" s="233"/>
      <c r="C338" s="570"/>
      <c r="D338" s="586"/>
      <c r="E338" s="233"/>
      <c r="F338" s="32"/>
      <c r="G338" s="32"/>
      <c r="H338" s="32"/>
      <c r="I338" s="32"/>
      <c r="J338" s="32"/>
      <c r="K338" s="233"/>
    </row>
    <row collapsed="false" customFormat="false" customHeight="false" hidden="true" ht="15" outlineLevel="0" r="339">
      <c r="A339" s="514"/>
      <c r="B339" s="233"/>
      <c r="C339" s="570"/>
      <c r="D339" s="586"/>
      <c r="E339" s="233"/>
      <c r="F339" s="32"/>
      <c r="G339" s="32"/>
      <c r="H339" s="32"/>
      <c r="I339" s="32"/>
      <c r="J339" s="32"/>
      <c r="K339" s="233"/>
    </row>
    <row collapsed="false" customFormat="false" customHeight="false" hidden="true" ht="15" outlineLevel="0" r="340">
      <c r="A340" s="514"/>
      <c r="B340" s="233"/>
      <c r="C340" s="570"/>
      <c r="D340" s="586"/>
      <c r="E340" s="233"/>
      <c r="F340" s="32"/>
      <c r="G340" s="32"/>
      <c r="H340" s="32"/>
      <c r="I340" s="32"/>
      <c r="J340" s="32"/>
      <c r="K340" s="233"/>
    </row>
    <row collapsed="false" customFormat="false" customHeight="true" hidden="true" ht="8.25" outlineLevel="0" r="341">
      <c r="A341" s="514"/>
      <c r="B341" s="233"/>
      <c r="C341" s="192"/>
      <c r="D341" s="368"/>
      <c r="E341" s="233"/>
      <c r="F341" s="32"/>
      <c r="G341" s="32"/>
      <c r="H341" s="32"/>
      <c r="I341" s="32"/>
      <c r="J341" s="32"/>
      <c r="K341" s="233"/>
    </row>
    <row collapsed="false" customFormat="true" customHeight="false" hidden="true" ht="45" outlineLevel="0" r="342" s="353">
      <c r="A342" s="359"/>
      <c r="B342" s="296"/>
      <c r="C342" s="351"/>
      <c r="D342" s="352" t="n">
        <f aca="false">D332+D330+D328</f>
        <v>0</v>
      </c>
      <c r="E342" s="540"/>
      <c r="F342" s="351"/>
      <c r="G342" s="351"/>
      <c r="H342" s="351"/>
      <c r="I342" s="351"/>
      <c r="J342" s="352" t="n">
        <f aca="false">"#ссыл!+#ссыл!+#ссыл!"</f>
        <v>0</v>
      </c>
      <c r="K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236</v>
      </c>
      <c r="C349" s="32"/>
      <c r="D349" s="32"/>
    </row>
    <row collapsed="false" customFormat="false" customHeight="false" hidden="true" ht="30" outlineLevel="0" r="350">
      <c r="A350" s="32"/>
      <c r="B350" s="32"/>
      <c r="C350" s="38" t="s">
        <v>94</v>
      </c>
      <c r="D350" s="38" t="s">
        <v>95</v>
      </c>
    </row>
    <row collapsed="false" customFormat="false" customHeight="false" hidden="true" ht="15" outlineLevel="0" r="351">
      <c r="A351" s="204" t="n">
        <v>1</v>
      </c>
      <c r="B351" s="204" t="n">
        <v>4</v>
      </c>
      <c r="C351" s="204" t="n">
        <v>7</v>
      </c>
      <c r="D351" s="204" t="n">
        <v>8</v>
      </c>
    </row>
    <row collapsed="false" customFormat="false" customHeight="true" hidden="true" ht="15" outlineLevel="0" r="352">
      <c r="A352" s="41" t="n">
        <v>2</v>
      </c>
      <c r="B352" s="41" t="s">
        <v>272</v>
      </c>
      <c r="C352" s="319" t="n">
        <f aca="false">C365+C373</f>
        <v>0</v>
      </c>
      <c r="D352" s="319" t="n">
        <f aca="false">D365+D373</f>
        <v>0</v>
      </c>
    </row>
    <row collapsed="false" customFormat="false" customHeight="true" hidden="true" ht="60.75" outlineLevel="0" r="353">
      <c r="A353" s="41"/>
      <c r="B353" s="41"/>
      <c r="C353" s="319"/>
      <c r="D353" s="319"/>
    </row>
    <row collapsed="false" customFormat="false" customHeight="true" hidden="true" ht="58.5" outlineLevel="0" r="354">
      <c r="A354" s="41"/>
      <c r="B354" s="41"/>
      <c r="C354" s="238" t="n">
        <f aca="false">C376</f>
        <v>0</v>
      </c>
      <c r="D354" s="238" t="n">
        <f aca="false">D376</f>
        <v>0</v>
      </c>
    </row>
    <row collapsed="false" customFormat="false" customHeight="true" hidden="true" ht="58.5" outlineLevel="0" r="355">
      <c r="A355" s="41"/>
      <c r="B355" s="41"/>
      <c r="C355" s="238" t="n">
        <f aca="false">C377</f>
        <v>0</v>
      </c>
      <c r="D355" s="238" t="n">
        <f aca="false">D377</f>
        <v>0</v>
      </c>
    </row>
    <row collapsed="false" customFormat="false" customHeight="true" hidden="true" ht="58.5" outlineLevel="0" r="356">
      <c r="A356" s="41"/>
      <c r="B356" s="41"/>
      <c r="C356" s="238" t="n">
        <f aca="false">C378</f>
        <v>0</v>
      </c>
      <c r="D356" s="238" t="n">
        <f aca="false">D378</f>
        <v>0</v>
      </c>
    </row>
    <row collapsed="false" customFormat="false" customHeight="true" hidden="true" ht="58.5" outlineLevel="0" r="357">
      <c r="A357" s="41"/>
      <c r="B357" s="41"/>
      <c r="C357" s="241" t="n">
        <f aca="false">C367</f>
        <v>0</v>
      </c>
      <c r="D357" s="241" t="n">
        <f aca="false">D367</f>
        <v>0</v>
      </c>
    </row>
    <row collapsed="false" customFormat="false" customHeight="false" hidden="true" ht="15" outlineLevel="0" r="358">
      <c r="A358" s="41"/>
      <c r="B358" s="41"/>
      <c r="C358" s="587" t="n">
        <f aca="false">C356+C355+C354+C357</f>
        <v>0</v>
      </c>
      <c r="D358" s="587" t="n">
        <f aca="false">D356+D355+D354+D357</f>
        <v>0</v>
      </c>
    </row>
    <row collapsed="false" customFormat="false" customHeight="false" hidden="true" ht="15" outlineLevel="0" r="359">
      <c r="A359" s="41"/>
      <c r="B359" s="41"/>
      <c r="C359" s="238" t="n">
        <f aca="false">C381</f>
        <v>0</v>
      </c>
      <c r="D359" s="238" t="n">
        <f aca="false">D381</f>
        <v>0</v>
      </c>
    </row>
    <row collapsed="false" customFormat="false" customHeight="false" hidden="true" ht="15" outlineLevel="0" r="360">
      <c r="A360" s="41"/>
      <c r="B360" s="41"/>
      <c r="C360" s="238" t="n">
        <f aca="false">C382</f>
        <v>0</v>
      </c>
      <c r="D360" s="238" t="n">
        <f aca="false">D382</f>
        <v>0</v>
      </c>
    </row>
    <row collapsed="false" customFormat="false" customHeight="false" hidden="true" ht="15" outlineLevel="0" r="361">
      <c r="A361" s="41"/>
      <c r="B361" s="41"/>
      <c r="C361" s="238" t="n">
        <f aca="false">C383</f>
        <v>0</v>
      </c>
      <c r="D361" s="238" t="n">
        <f aca="false">D383</f>
        <v>0</v>
      </c>
    </row>
    <row collapsed="false" customFormat="false" customHeight="false" hidden="true" ht="15" outlineLevel="0" r="362">
      <c r="A362" s="41"/>
      <c r="B362" s="41"/>
      <c r="C362" s="588" t="n">
        <f aca="false">C369</f>
        <v>0</v>
      </c>
      <c r="D362" s="238" t="n">
        <f aca="false">D369</f>
        <v>0</v>
      </c>
    </row>
    <row collapsed="false" customFormat="false" customHeight="false" hidden="true" ht="15" outlineLevel="0" r="363">
      <c r="A363" s="41"/>
      <c r="B363" s="41"/>
      <c r="C363" s="272" t="n">
        <f aca="false">C361+C360+C359+C362</f>
        <v>0</v>
      </c>
      <c r="D363" s="272" t="n">
        <f aca="false">D361+D360+D359+D362</f>
        <v>0</v>
      </c>
    </row>
    <row collapsed="false" customFormat="false" customHeight="false" hidden="true" ht="15" outlineLevel="0" r="364">
      <c r="A364" s="359"/>
      <c r="B364" s="296"/>
      <c r="C364" s="590" t="n">
        <f aca="false">C363+C358+C352</f>
        <v>0</v>
      </c>
      <c r="D364" s="590" t="n">
        <f aca="false">D363+D358+D352</f>
        <v>0</v>
      </c>
    </row>
    <row collapsed="false" customFormat="false" customHeight="true" hidden="true" ht="15.75" outlineLevel="0" r="365">
      <c r="A365" s="591" t="s">
        <v>274</v>
      </c>
      <c r="B365" s="41" t="s">
        <v>276</v>
      </c>
      <c r="C365" s="388" t="n">
        <v>0</v>
      </c>
      <c r="D365" s="388" t="n">
        <v>0</v>
      </c>
    </row>
    <row collapsed="false" customFormat="false" customHeight="false" hidden="true" ht="15" outlineLevel="0" r="366">
      <c r="A366" s="591"/>
      <c r="B366" s="41"/>
      <c r="C366" s="388"/>
      <c r="D366" s="388"/>
    </row>
    <row collapsed="false" customFormat="false" customHeight="false" hidden="true" ht="15" outlineLevel="0" r="367">
      <c r="A367" s="591"/>
      <c r="B367" s="41"/>
      <c r="C367" s="33" t="n">
        <v>0</v>
      </c>
      <c r="D367" s="33" t="n">
        <v>0</v>
      </c>
    </row>
    <row collapsed="false" customFormat="false" customHeight="false" hidden="true" ht="15" outlineLevel="0" r="368">
      <c r="A368" s="591"/>
      <c r="B368" s="41"/>
      <c r="C368" s="33"/>
      <c r="D368" s="33"/>
    </row>
    <row collapsed="false" customFormat="false" customHeight="false" hidden="true" ht="15" outlineLevel="0" r="369">
      <c r="A369" s="591"/>
      <c r="B369" s="41"/>
      <c r="C369" s="33" t="n">
        <v>0</v>
      </c>
      <c r="D369" s="33" t="n">
        <v>0</v>
      </c>
    </row>
    <row collapsed="false" customFormat="false" customHeight="false" hidden="true" ht="15" outlineLevel="0" r="370">
      <c r="A370" s="591"/>
      <c r="B370" s="41"/>
      <c r="C370" s="33"/>
      <c r="D370" s="33"/>
    </row>
    <row collapsed="false" customFormat="false" customHeight="false" hidden="true" ht="15.75" outlineLevel="0" r="371">
      <c r="A371" s="359"/>
      <c r="B371" s="362"/>
      <c r="C371" s="364" t="n">
        <f aca="false">C369+C367+C365</f>
        <v>0</v>
      </c>
      <c r="D371" s="364" t="n">
        <f aca="false">D369+D367+D365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41"/>
      <c r="C373" s="33" t="n">
        <v>0</v>
      </c>
      <c r="D373" s="33" t="n">
        <v>0</v>
      </c>
    </row>
    <row collapsed="false" customFormat="false" customHeight="true" hidden="true" ht="60.75" outlineLevel="0" r="374">
      <c r="A374" s="592"/>
      <c r="B374" s="41"/>
      <c r="C374" s="33"/>
      <c r="D374" s="33"/>
    </row>
    <row collapsed="false" customFormat="false" customHeight="true" hidden="true" ht="47.25" outlineLevel="0" r="375">
      <c r="A375" s="592"/>
      <c r="B375" s="211" t="s">
        <v>279</v>
      </c>
      <c r="C375" s="268" t="n">
        <f aca="false">C376+C377+C378</f>
        <v>0</v>
      </c>
      <c r="D375" s="268" t="n">
        <f aca="false">D376+D377+D378</f>
        <v>0</v>
      </c>
    </row>
    <row collapsed="false" customFormat="false" customHeight="true" hidden="true" ht="30" outlineLevel="0" r="376">
      <c r="A376" s="592"/>
      <c r="B376" s="211"/>
      <c r="C376" s="274" t="n">
        <v>0</v>
      </c>
      <c r="D376" s="274" t="n">
        <v>0</v>
      </c>
    </row>
    <row collapsed="false" customFormat="false" customHeight="true" hidden="true" ht="30" outlineLevel="0" r="377">
      <c r="A377" s="592"/>
      <c r="B377" s="211"/>
      <c r="C377" s="274" t="n">
        <v>0</v>
      </c>
      <c r="D377" s="274" t="n">
        <v>0</v>
      </c>
    </row>
    <row collapsed="false" customFormat="false" customHeight="true" hidden="true" ht="25.5" outlineLevel="0" r="378">
      <c r="A378" s="592"/>
      <c r="B378" s="211"/>
      <c r="C378" s="274" t="n">
        <v>0</v>
      </c>
      <c r="D378" s="274" t="n">
        <v>0</v>
      </c>
    </row>
    <row collapsed="false" customFormat="false" customHeight="true" hidden="true" ht="15.75" outlineLevel="0" r="379">
      <c r="A379" s="592"/>
      <c r="B379" s="211"/>
      <c r="C379" s="164"/>
      <c r="D379" s="164"/>
    </row>
    <row collapsed="false" customFormat="false" customHeight="true" hidden="true" ht="15" outlineLevel="0" r="380">
      <c r="A380" s="592"/>
      <c r="B380" s="366"/>
      <c r="C380" s="268" t="n">
        <f aca="false">C381+C382+C383</f>
        <v>0</v>
      </c>
      <c r="D380" s="268" t="n">
        <f aca="false">D381+D382+D383</f>
        <v>0</v>
      </c>
    </row>
    <row collapsed="false" customFormat="false" customHeight="true" hidden="true" ht="15" outlineLevel="0" r="381">
      <c r="A381" s="592"/>
      <c r="B381" s="366"/>
      <c r="C381" s="274" t="n">
        <v>0</v>
      </c>
      <c r="D381" s="274" t="n">
        <v>0</v>
      </c>
    </row>
    <row collapsed="false" customFormat="false" customHeight="true" hidden="true" ht="15" outlineLevel="0" r="382">
      <c r="A382" s="592"/>
      <c r="B382" s="366"/>
      <c r="C382" s="274" t="n">
        <v>0</v>
      </c>
      <c r="D382" s="274" t="n">
        <v>0</v>
      </c>
    </row>
    <row collapsed="false" customFormat="false" customHeight="true" hidden="true" ht="15.75" outlineLevel="0" r="383">
      <c r="A383" s="592"/>
      <c r="B383" s="368"/>
      <c r="C383" s="164" t="n">
        <v>0</v>
      </c>
      <c r="D383" s="164" t="n">
        <v>0</v>
      </c>
    </row>
    <row collapsed="false" customFormat="false" customHeight="false" hidden="true" ht="15.75" outlineLevel="0" r="384">
      <c r="A384" s="362"/>
      <c r="B384" s="362"/>
      <c r="C384" s="593" t="n">
        <f aca="false">C380+C375+C373</f>
        <v>0</v>
      </c>
      <c r="D384" s="364" t="n">
        <f aca="false">D380+D375+D373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236</v>
      </c>
      <c r="C394" s="32"/>
      <c r="D394" s="32"/>
    </row>
    <row collapsed="false" customFormat="false" customHeight="false" hidden="true" ht="30" outlineLevel="0" r="395">
      <c r="A395" s="32"/>
      <c r="B395" s="32"/>
      <c r="C395" s="38" t="s">
        <v>94</v>
      </c>
      <c r="D395" s="38" t="s">
        <v>95</v>
      </c>
    </row>
    <row collapsed="false" customFormat="false" customHeight="false" hidden="true" ht="15" outlineLevel="0" r="396">
      <c r="A396" s="204" t="n">
        <v>1</v>
      </c>
      <c r="B396" s="204" t="n">
        <v>4</v>
      </c>
      <c r="C396" s="204" t="n">
        <v>7</v>
      </c>
      <c r="D396" s="204" t="n">
        <v>8</v>
      </c>
    </row>
    <row collapsed="false" customFormat="false" customHeight="true" hidden="true" ht="15" outlineLevel="0" r="397">
      <c r="A397" s="41" t="n">
        <v>3</v>
      </c>
      <c r="B397" s="233" t="s">
        <v>283</v>
      </c>
      <c r="C397" s="240" t="n">
        <f aca="false">C404</f>
        <v>0</v>
      </c>
      <c r="D397" s="371"/>
    </row>
    <row collapsed="false" customFormat="false" customHeight="false" hidden="true" ht="15" outlineLevel="0" r="398">
      <c r="A398" s="41"/>
      <c r="B398" s="233"/>
      <c r="C398" s="240"/>
      <c r="D398" s="371"/>
    </row>
    <row collapsed="false" customFormat="false" customHeight="false" hidden="true" ht="15" outlineLevel="0" r="399">
      <c r="A399" s="41"/>
      <c r="B399" s="233"/>
      <c r="C399" s="240" t="n">
        <f aca="false">C407</f>
        <v>0</v>
      </c>
      <c r="D399" s="371"/>
    </row>
    <row collapsed="false" customFormat="false" customHeight="false" hidden="true" ht="15" outlineLevel="0" r="400">
      <c r="A400" s="41"/>
      <c r="B400" s="233"/>
      <c r="C400" s="240"/>
      <c r="D400" s="371"/>
    </row>
    <row collapsed="false" customFormat="false" customHeight="false" hidden="true" ht="15" outlineLevel="0" r="401">
      <c r="A401" s="41"/>
      <c r="B401" s="233"/>
      <c r="C401" s="240" t="n">
        <f aca="false">C409</f>
        <v>0</v>
      </c>
      <c r="D401" s="371"/>
    </row>
    <row collapsed="false" customFormat="false" customHeight="false" hidden="true" ht="15" outlineLevel="0" r="402">
      <c r="A402" s="41"/>
      <c r="B402" s="233"/>
      <c r="C402" s="240"/>
      <c r="D402" s="371"/>
    </row>
    <row collapsed="false" customFormat="false" customHeight="false" hidden="true" ht="15" outlineLevel="0" r="403">
      <c r="A403" s="35"/>
      <c r="B403" s="222"/>
      <c r="C403" s="594" t="n">
        <f aca="false">C401+C399+C397</f>
        <v>0</v>
      </c>
      <c r="D403" s="594" t="n">
        <f aca="false">D401+D399+D397</f>
        <v>0</v>
      </c>
    </row>
    <row collapsed="false" customFormat="false" customHeight="true" hidden="true" ht="15" outlineLevel="0" r="404">
      <c r="A404" s="595" t="n">
        <v>41642</v>
      </c>
      <c r="B404" s="233" t="s">
        <v>285</v>
      </c>
      <c r="C404" s="596" t="n">
        <v>0</v>
      </c>
      <c r="D404" s="596" t="n">
        <v>0</v>
      </c>
    </row>
    <row collapsed="false" customFormat="false" customHeight="false" hidden="true" ht="15" outlineLevel="0" r="405">
      <c r="A405" s="595"/>
      <c r="B405" s="233"/>
      <c r="C405" s="596"/>
      <c r="D405" s="596"/>
    </row>
    <row collapsed="false" customFormat="false" customHeight="false" hidden="true" ht="15" outlineLevel="0" r="406">
      <c r="A406" s="595"/>
      <c r="B406" s="233"/>
      <c r="C406" s="596"/>
      <c r="D406" s="596"/>
    </row>
    <row collapsed="false" customFormat="false" customHeight="false" hidden="true" ht="15" outlineLevel="0" r="407">
      <c r="A407" s="595"/>
      <c r="B407" s="233"/>
      <c r="C407" s="597" t="n">
        <v>0</v>
      </c>
      <c r="D407" s="375" t="n">
        <v>0</v>
      </c>
    </row>
    <row collapsed="false" customFormat="false" customHeight="false" hidden="true" ht="15" outlineLevel="0" r="408">
      <c r="A408" s="595"/>
      <c r="B408" s="233"/>
      <c r="C408" s="597"/>
      <c r="D408" s="375"/>
    </row>
    <row collapsed="false" customFormat="false" customHeight="false" hidden="true" ht="15" outlineLevel="0" r="409">
      <c r="A409" s="595"/>
      <c r="B409" s="233"/>
      <c r="C409" s="596" t="n">
        <v>0</v>
      </c>
      <c r="D409" s="596" t="n">
        <v>0</v>
      </c>
    </row>
    <row collapsed="false" customFormat="false" customHeight="false" hidden="true" ht="15" outlineLevel="0" r="410">
      <c r="A410" s="595"/>
      <c r="B410" s="233"/>
      <c r="C410" s="596"/>
      <c r="D410" s="596"/>
    </row>
    <row collapsed="false" customFormat="false" customHeight="false" hidden="true" ht="15" outlineLevel="0" r="411">
      <c r="A411" s="598"/>
      <c r="B411" s="222"/>
      <c r="C411" s="529" t="n">
        <f aca="false">C409+C407+C404</f>
        <v>0</v>
      </c>
      <c r="D411" s="529" t="n">
        <f aca="false">D409+D407+D404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true" ht="15.75" outlineLevel="0" r="413">
      <c r="A413" s="385" t="s">
        <v>286</v>
      </c>
    </row>
    <row collapsed="false" customFormat="false" customHeight="false" hidden="true" ht="15.75" outlineLevel="0" r="414">
      <c r="A414" s="396" t="s">
        <v>186</v>
      </c>
      <c r="B414" s="396"/>
      <c r="C414" s="396"/>
      <c r="D414" s="396"/>
      <c r="E414" s="396"/>
    </row>
    <row collapsed="false" customFormat="false" customHeight="false" hidden="true" ht="15.75" outlineLevel="0" r="415">
      <c r="A415" s="396" t="s">
        <v>287</v>
      </c>
      <c r="B415" s="396"/>
      <c r="C415" s="396"/>
    </row>
    <row collapsed="false" customFormat="false" customHeight="false" hidden="true" ht="15.75" outlineLevel="0" r="416">
      <c r="A416" s="396" t="s">
        <v>288</v>
      </c>
      <c r="B416" s="396"/>
      <c r="C416" s="396"/>
      <c r="D416" s="396"/>
      <c r="E416" s="396"/>
    </row>
    <row collapsed="false" customFormat="false" customHeight="false" hidden="true" ht="15.75" outlineLevel="0" r="417">
      <c r="A417" s="387"/>
    </row>
    <row collapsed="false" customFormat="false" customHeight="true" hidden="true" ht="131.25" outlineLevel="0" r="418">
      <c r="A418" s="155" t="s">
        <v>189</v>
      </c>
      <c r="B418" s="31" t="s">
        <v>291</v>
      </c>
      <c r="C418" s="31" t="s">
        <v>470</v>
      </c>
      <c r="D418" s="31" t="s">
        <v>471</v>
      </c>
      <c r="E418" s="31" t="s">
        <v>295</v>
      </c>
    </row>
    <row collapsed="false" customFormat="false" customHeight="false" hidden="true" ht="15" outlineLevel="0" r="419">
      <c r="A419" s="36" t="s">
        <v>12</v>
      </c>
      <c r="B419" s="31"/>
      <c r="C419" s="31"/>
      <c r="D419" s="31"/>
      <c r="E419" s="31"/>
    </row>
    <row collapsed="false" customFormat="false" customHeight="false" hidden="true" ht="15" outlineLevel="0" r="420">
      <c r="A420" s="231" t="n">
        <v>1</v>
      </c>
      <c r="B420" s="231" t="n">
        <v>4</v>
      </c>
      <c r="C420" s="231" t="n">
        <v>7</v>
      </c>
      <c r="D420" s="599" t="n">
        <v>8</v>
      </c>
      <c r="E420" s="378" t="n">
        <v>10</v>
      </c>
    </row>
    <row collapsed="false" customFormat="false" customHeight="true" hidden="true" ht="120.75" outlineLevel="0" r="421">
      <c r="A421" s="38" t="n">
        <v>1</v>
      </c>
      <c r="B421" s="35" t="s">
        <v>297</v>
      </c>
      <c r="C421" s="222" t="n">
        <v>73.5</v>
      </c>
      <c r="D421" s="41" t="s">
        <v>472</v>
      </c>
      <c r="E421" s="281" t="s">
        <v>300</v>
      </c>
    </row>
    <row collapsed="false" customFormat="false" customHeight="true" hidden="true" ht="15" outlineLevel="0" r="422">
      <c r="A422" s="32" t="n">
        <v>2</v>
      </c>
      <c r="B422" s="41" t="s">
        <v>302</v>
      </c>
      <c r="C422" s="233" t="n">
        <v>1.2</v>
      </c>
      <c r="D422" s="41" t="s">
        <v>472</v>
      </c>
      <c r="E422" s="41" t="s">
        <v>300</v>
      </c>
    </row>
    <row collapsed="false" customFormat="false" customHeight="false" hidden="true" ht="15" outlineLevel="0" r="423">
      <c r="A423" s="32"/>
      <c r="B423" s="41"/>
      <c r="C423" s="233"/>
      <c r="D423" s="41"/>
      <c r="E423" s="41"/>
    </row>
    <row collapsed="false" customFormat="false" customHeight="true" hidden="true" ht="135.75" outlineLevel="0" r="424">
      <c r="A424" s="38" t="n">
        <v>3</v>
      </c>
      <c r="B424" s="35" t="s">
        <v>306</v>
      </c>
      <c r="C424" s="222" t="n">
        <v>10</v>
      </c>
      <c r="D424" s="41" t="s">
        <v>472</v>
      </c>
      <c r="E424" s="281" t="s">
        <v>300</v>
      </c>
    </row>
    <row collapsed="false" customFormat="false" customHeight="true" hidden="true" ht="120.75" outlineLevel="0" r="425">
      <c r="A425" s="38" t="n">
        <v>4</v>
      </c>
      <c r="B425" s="35" t="s">
        <v>309</v>
      </c>
      <c r="C425" s="222" t="n">
        <v>91</v>
      </c>
      <c r="D425" s="41" t="s">
        <v>472</v>
      </c>
      <c r="E425" s="281" t="s">
        <v>300</v>
      </c>
    </row>
    <row collapsed="false" customFormat="false" customHeight="true" hidden="true" ht="150.75" outlineLevel="0" r="426">
      <c r="A426" s="38" t="n">
        <v>5</v>
      </c>
      <c r="B426" s="222" t="s">
        <v>313</v>
      </c>
      <c r="C426" s="222" t="n">
        <v>165</v>
      </c>
      <c r="D426" s="41" t="s">
        <v>473</v>
      </c>
      <c r="E426" s="281" t="s">
        <v>300</v>
      </c>
    </row>
    <row collapsed="false" customFormat="false" customHeight="true" hidden="true" ht="150.75" outlineLevel="0" r="427">
      <c r="A427" s="38" t="n">
        <v>6</v>
      </c>
      <c r="B427" s="35" t="s">
        <v>315</v>
      </c>
      <c r="C427" s="222" t="n">
        <v>13.4</v>
      </c>
      <c r="D427" s="41" t="s">
        <v>472</v>
      </c>
      <c r="E427" s="281" t="s">
        <v>300</v>
      </c>
    </row>
    <row collapsed="false" customFormat="false" customHeight="true" hidden="true" ht="15" outlineLevel="0" r="428">
      <c r="A428" s="32" t="n">
        <v>7</v>
      </c>
      <c r="B428" s="41" t="s">
        <v>317</v>
      </c>
      <c r="C428" s="233" t="n">
        <v>100</v>
      </c>
      <c r="D428" s="41" t="s">
        <v>472</v>
      </c>
      <c r="E428" s="41" t="s">
        <v>300</v>
      </c>
    </row>
    <row collapsed="false" customFormat="false" customHeight="false" hidden="true" ht="15" outlineLevel="0" r="429">
      <c r="A429" s="32"/>
      <c r="B429" s="41"/>
      <c r="C429" s="233"/>
      <c r="D429" s="41"/>
      <c r="E429" s="41"/>
    </row>
    <row collapsed="false" customFormat="false" customHeight="false" hidden="true" ht="15" outlineLevel="0" r="430">
      <c r="A430" s="32"/>
      <c r="B430" s="41"/>
      <c r="C430" s="233"/>
      <c r="D430" s="41"/>
      <c r="E430" s="41"/>
    </row>
    <row collapsed="false" customFormat="false" customHeight="true" hidden="true" ht="15" outlineLevel="0" r="431">
      <c r="A431" s="32" t="n">
        <v>8</v>
      </c>
      <c r="B431" s="41" t="s">
        <v>321</v>
      </c>
      <c r="C431" s="233" t="n">
        <v>100</v>
      </c>
      <c r="D431" s="41" t="s">
        <v>472</v>
      </c>
      <c r="E431" s="41" t="s">
        <v>300</v>
      </c>
    </row>
    <row collapsed="false" customFormat="false" customHeight="false" hidden="true" ht="15" outlineLevel="0" r="432">
      <c r="A432" s="32"/>
      <c r="B432" s="41"/>
      <c r="C432" s="233"/>
      <c r="D432" s="41"/>
      <c r="E432" s="41"/>
    </row>
    <row collapsed="false" customFormat="false" customHeight="false" hidden="true" ht="15" outlineLevel="0" r="433">
      <c r="A433" s="32"/>
      <c r="B433" s="41"/>
      <c r="C433" s="233"/>
      <c r="D433" s="41"/>
      <c r="E433" s="41"/>
    </row>
    <row collapsed="false" customFormat="false" customHeight="true" hidden="true" ht="105.75" outlineLevel="0" r="434">
      <c r="A434" s="38" t="n">
        <v>9</v>
      </c>
      <c r="B434" s="35" t="s">
        <v>325</v>
      </c>
      <c r="C434" s="222" t="n">
        <v>17</v>
      </c>
      <c r="D434" s="41" t="s">
        <v>472</v>
      </c>
      <c r="E434" s="281" t="s">
        <v>300</v>
      </c>
    </row>
    <row collapsed="false" customFormat="false" customHeight="true" hidden="true" ht="135.75" outlineLevel="0" r="435">
      <c r="A435" s="38" t="n">
        <v>10</v>
      </c>
      <c r="B435" s="222" t="s">
        <v>328</v>
      </c>
      <c r="C435" s="35" t="n">
        <v>1</v>
      </c>
      <c r="D435" s="41" t="s">
        <v>472</v>
      </c>
      <c r="E435" s="281" t="s">
        <v>300</v>
      </c>
    </row>
    <row collapsed="false" customFormat="false" customHeight="true" hidden="true" ht="150.75" outlineLevel="0" r="436">
      <c r="A436" s="38" t="n">
        <v>11</v>
      </c>
      <c r="B436" s="35" t="s">
        <v>330</v>
      </c>
      <c r="C436" s="35" t="s">
        <v>183</v>
      </c>
      <c r="D436" s="41" t="s">
        <v>472</v>
      </c>
      <c r="E436" s="281" t="s">
        <v>300</v>
      </c>
    </row>
    <row collapsed="false" customFormat="false" customHeight="true" hidden="true" ht="15" outlineLevel="0" r="437">
      <c r="A437" s="32" t="n">
        <v>12</v>
      </c>
      <c r="B437" s="41" t="s">
        <v>334</v>
      </c>
      <c r="C437" s="41" t="s">
        <v>183</v>
      </c>
      <c r="D437" s="41" t="s">
        <v>472</v>
      </c>
      <c r="E437" s="41" t="s">
        <v>300</v>
      </c>
    </row>
    <row collapsed="false" customFormat="false" customHeight="false" hidden="true" ht="15" outlineLevel="0" r="438">
      <c r="A438" s="32"/>
      <c r="B438" s="41"/>
      <c r="C438" s="41"/>
      <c r="D438" s="41"/>
      <c r="E438" s="41"/>
    </row>
    <row collapsed="false" customFormat="false" customHeight="true" hidden="true" ht="15" outlineLevel="0" r="439">
      <c r="A439" s="32" t="n">
        <v>13</v>
      </c>
      <c r="B439" s="41" t="s">
        <v>338</v>
      </c>
      <c r="C439" s="41" t="n">
        <v>13</v>
      </c>
      <c r="D439" s="41" t="s">
        <v>472</v>
      </c>
      <c r="E439" s="41" t="s">
        <v>300</v>
      </c>
    </row>
    <row collapsed="false" customFormat="false" customHeight="false" hidden="true" ht="15" outlineLevel="0" r="440">
      <c r="A440" s="32"/>
      <c r="B440" s="41"/>
      <c r="C440" s="41"/>
      <c r="D440" s="41"/>
      <c r="E440" s="41"/>
    </row>
    <row collapsed="false" customFormat="false" customHeight="true" hidden="true" ht="120.75" outlineLevel="0" r="441">
      <c r="A441" s="38" t="n">
        <v>14</v>
      </c>
      <c r="B441" s="35" t="s">
        <v>344</v>
      </c>
      <c r="C441" s="35" t="n">
        <v>950</v>
      </c>
      <c r="D441" s="35" t="s">
        <v>472</v>
      </c>
      <c r="E441" s="281" t="s">
        <v>300</v>
      </c>
    </row>
    <row collapsed="false" customFormat="false" customHeight="true" hidden="true" ht="120.75" outlineLevel="0" r="442">
      <c r="A442" s="38" t="n">
        <v>15</v>
      </c>
      <c r="B442" s="35" t="s">
        <v>347</v>
      </c>
      <c r="C442" s="35" t="n">
        <v>95</v>
      </c>
      <c r="D442" s="35" t="s">
        <v>472</v>
      </c>
      <c r="E442" s="281" t="s">
        <v>300</v>
      </c>
    </row>
    <row collapsed="false" customFormat="false" customHeight="true" hidden="true" ht="15" outlineLevel="0" r="443">
      <c r="A443" s="32" t="n">
        <v>16</v>
      </c>
      <c r="B443" s="233" t="s">
        <v>350</v>
      </c>
      <c r="C443" s="41" t="n">
        <v>7.7</v>
      </c>
      <c r="D443" s="41" t="s">
        <v>472</v>
      </c>
      <c r="E443" s="41" t="s">
        <v>300</v>
      </c>
    </row>
    <row collapsed="false" customFormat="false" customHeight="false" hidden="true" ht="15" outlineLevel="0" r="444">
      <c r="A444" s="32"/>
      <c r="B444" s="233"/>
      <c r="C444" s="41"/>
      <c r="D444" s="41"/>
      <c r="E444" s="41"/>
    </row>
    <row collapsed="false" customFormat="false" customHeight="true" hidden="true" ht="105.75" outlineLevel="0" r="445">
      <c r="A445" s="38" t="n">
        <v>17</v>
      </c>
      <c r="B445" s="35" t="s">
        <v>353</v>
      </c>
      <c r="C445" s="222" t="n">
        <v>3890</v>
      </c>
      <c r="D445" s="35" t="s">
        <v>472</v>
      </c>
      <c r="E445" s="281" t="s">
        <v>300</v>
      </c>
    </row>
    <row collapsed="false" customFormat="false" customHeight="false" hidden="true" ht="15.75" outlineLevel="0" r="446">
      <c r="A446" s="150"/>
      <c r="B446" s="150"/>
      <c r="C446" s="150"/>
      <c r="D446" s="150"/>
      <c r="E446" s="150"/>
    </row>
    <row collapsed="false" customFormat="false" customHeight="false" hidden="true" ht="15.75" outlineLevel="0" r="447">
      <c r="A447" s="387"/>
    </row>
    <row collapsed="false" customFormat="false" customHeight="false" hidden="true" ht="15" outlineLevel="0" r="448">
      <c r="A448" s="600" t="s">
        <v>81</v>
      </c>
    </row>
    <row collapsed="false" customFormat="false" customHeight="false" hidden="true" ht="15" outlineLevel="0" r="449">
      <c r="A449" s="601" t="s">
        <v>354</v>
      </c>
    </row>
    <row collapsed="false" customFormat="false" customHeight="false" hidden="true" ht="15" outlineLevel="0" r="450">
      <c r="A450" s="601" t="s">
        <v>355</v>
      </c>
    </row>
    <row collapsed="false" customFormat="false" customHeight="false" hidden="true" ht="15" outlineLevel="0" r="451">
      <c r="A451" s="601" t="s">
        <v>356</v>
      </c>
    </row>
    <row collapsed="false" customFormat="false" customHeight="false" hidden="true" ht="15" outlineLevel="0" r="452">
      <c r="A452" s="601" t="s">
        <v>357</v>
      </c>
    </row>
    <row collapsed="false" customFormat="false" customHeight="false" hidden="true" ht="15" outlineLevel="0" r="453">
      <c r="A453" s="601" t="s">
        <v>358</v>
      </c>
    </row>
    <row collapsed="false" customFormat="false" customHeight="false" hidden="true" ht="15" outlineLevel="0" r="454">
      <c r="A454" s="601" t="s">
        <v>359</v>
      </c>
    </row>
    <row collapsed="false" customFormat="false" customHeight="false" hidden="true" ht="15.75" outlineLevel="0" r="455">
      <c r="A455" s="385"/>
    </row>
    <row collapsed="false" customFormat="false" customHeight="false" hidden="true" ht="15.75" outlineLevel="0" r="456">
      <c r="A456" s="385" t="s">
        <v>360</v>
      </c>
    </row>
    <row collapsed="false" customFormat="false" customHeight="false" hidden="true" ht="15.75" outlineLevel="0" r="457">
      <c r="A457" s="497"/>
    </row>
    <row collapsed="false" customFormat="false" customHeight="false" hidden="true" ht="15.75" outlineLevel="0" r="458">
      <c r="A458" s="397"/>
    </row>
    <row collapsed="false" customFormat="false" customHeight="false" hidden="true" ht="15.75" outlineLevel="0" r="459">
      <c r="A459" s="396" t="s">
        <v>361</v>
      </c>
      <c r="B459" s="396"/>
    </row>
    <row collapsed="false" customFormat="false" customHeight="false" hidden="true" ht="22.5" outlineLevel="0" r="460">
      <c r="A460" s="396" t="s">
        <v>362</v>
      </c>
      <c r="B460" s="396"/>
      <c r="C460" s="396"/>
      <c r="D460" s="396"/>
    </row>
    <row collapsed="false" customFormat="false" customHeight="false" hidden="true" ht="15.75" outlineLevel="0" r="461">
      <c r="A461" s="387"/>
    </row>
    <row collapsed="false" customFormat="false" customHeight="false" hidden="true" ht="15.75" outlineLevel="0" r="462">
      <c r="A462" s="395" t="s">
        <v>363</v>
      </c>
    </row>
    <row collapsed="false" customFormat="false" customHeight="false" hidden="true" ht="15.75" outlineLevel="0" r="463">
      <c r="A463" s="395" t="s">
        <v>364</v>
      </c>
    </row>
    <row collapsed="false" customFormat="false" customHeight="false" hidden="true" ht="15.75" outlineLevel="0" r="464">
      <c r="A464" s="395"/>
    </row>
    <row collapsed="false" customFormat="false" customHeight="true" hidden="true" ht="177.75" outlineLevel="0" r="465">
      <c r="A465" s="31" t="s">
        <v>365</v>
      </c>
      <c r="B465" s="31" t="s">
        <v>368</v>
      </c>
      <c r="C465" s="31"/>
      <c r="D465" s="31"/>
      <c r="E465" s="31"/>
      <c r="F465" s="31"/>
      <c r="G465" s="31" t="s">
        <v>474</v>
      </c>
      <c r="H465" s="31"/>
      <c r="I465" s="31"/>
      <c r="J465" s="31"/>
    </row>
    <row collapsed="false" customFormat="false" customHeight="false" hidden="true" ht="38.25" outlineLevel="0" r="466">
      <c r="A466" s="31"/>
      <c r="B466" s="31"/>
      <c r="C466" s="36" t="s">
        <v>95</v>
      </c>
      <c r="D466" s="36" t="s">
        <v>373</v>
      </c>
      <c r="E466" s="36" t="s">
        <v>95</v>
      </c>
      <c r="F466" s="36" t="s">
        <v>372</v>
      </c>
      <c r="G466" s="36" t="s">
        <v>94</v>
      </c>
      <c r="H466" s="36" t="s">
        <v>95</v>
      </c>
      <c r="I466" s="36" t="s">
        <v>373</v>
      </c>
      <c r="J466" s="165" t="s">
        <v>372</v>
      </c>
    </row>
    <row collapsed="false" customFormat="false" customHeight="false" hidden="true" ht="15" outlineLevel="0" r="467">
      <c r="A467" s="231" t="n">
        <v>1</v>
      </c>
      <c r="B467" s="231" t="n">
        <v>4</v>
      </c>
      <c r="C467" s="231" t="n">
        <v>7</v>
      </c>
      <c r="D467" s="231" t="n">
        <v>8</v>
      </c>
      <c r="E467" s="231" t="n">
        <v>11</v>
      </c>
      <c r="F467" s="231" t="n">
        <v>13</v>
      </c>
      <c r="G467" s="231" t="n">
        <v>14</v>
      </c>
      <c r="H467" s="231" t="n">
        <v>15</v>
      </c>
      <c r="I467" s="231" t="n">
        <v>16</v>
      </c>
      <c r="J467" s="378" t="n">
        <v>17</v>
      </c>
    </row>
    <row collapsed="false" customFormat="false" customHeight="true" hidden="true" ht="15.75" outlineLevel="0" r="468">
      <c r="A468" s="38" t="n">
        <v>1</v>
      </c>
      <c r="B468" s="502"/>
      <c r="C468" s="502"/>
      <c r="D468" s="502"/>
      <c r="E468" s="502"/>
      <c r="F468" s="502"/>
      <c r="G468" s="502"/>
      <c r="H468" s="502"/>
      <c r="I468" s="502"/>
      <c r="J468" s="502"/>
    </row>
    <row collapsed="false" customFormat="false" customHeight="false" hidden="true" ht="15" outlineLevel="0" r="469">
      <c r="A469" s="602" t="s">
        <v>18</v>
      </c>
      <c r="B469" s="44"/>
      <c r="C469" s="44"/>
      <c r="D469" s="44"/>
      <c r="E469" s="44"/>
      <c r="F469" s="44"/>
      <c r="G469" s="44"/>
      <c r="H469" s="44"/>
      <c r="I469" s="44"/>
      <c r="J469" s="380"/>
    </row>
    <row collapsed="false" customFormat="false" customHeight="false" hidden="true" ht="15" outlineLevel="0" r="470">
      <c r="A470" s="602" t="s">
        <v>23</v>
      </c>
      <c r="B470" s="44"/>
      <c r="C470" s="44"/>
      <c r="D470" s="44"/>
      <c r="E470" s="44"/>
      <c r="F470" s="44"/>
      <c r="G470" s="44"/>
      <c r="H470" s="44"/>
      <c r="I470" s="44"/>
      <c r="J470" s="380"/>
    </row>
    <row collapsed="false" customFormat="false" customHeight="true" hidden="true" ht="15.75" outlineLevel="0" r="471">
      <c r="A471" s="38" t="n">
        <v>2</v>
      </c>
      <c r="B471" s="502"/>
      <c r="C471" s="502"/>
      <c r="D471" s="502"/>
      <c r="E471" s="502"/>
      <c r="F471" s="502"/>
      <c r="G471" s="502"/>
      <c r="H471" s="502"/>
      <c r="I471" s="502"/>
      <c r="J471" s="502"/>
    </row>
    <row collapsed="false" customFormat="false" customHeight="false" hidden="true" ht="15" outlineLevel="0" r="472">
      <c r="A472" s="602" t="s">
        <v>274</v>
      </c>
      <c r="B472" s="44"/>
      <c r="C472" s="44"/>
      <c r="D472" s="44"/>
      <c r="E472" s="44"/>
      <c r="F472" s="44"/>
      <c r="G472" s="44"/>
      <c r="H472" s="44"/>
      <c r="I472" s="44"/>
      <c r="J472" s="380"/>
    </row>
    <row collapsed="false" customFormat="false" customHeight="false" hidden="true" ht="15" outlineLevel="0" r="473">
      <c r="A473" s="602" t="s">
        <v>46</v>
      </c>
      <c r="B473" s="44"/>
      <c r="C473" s="44"/>
      <c r="D473" s="44"/>
      <c r="E473" s="44"/>
      <c r="F473" s="44"/>
      <c r="G473" s="44"/>
      <c r="H473" s="44"/>
      <c r="I473" s="44"/>
      <c r="J473" s="380"/>
    </row>
    <row collapsed="false" customFormat="false" customHeight="true" hidden="true" ht="15.75" outlineLevel="0" r="474">
      <c r="A474" s="602" t="n">
        <v>3</v>
      </c>
      <c r="B474" s="379"/>
      <c r="C474" s="379"/>
      <c r="D474" s="379"/>
      <c r="E474" s="379"/>
      <c r="F474" s="379"/>
      <c r="G474" s="379"/>
      <c r="H474" s="379"/>
      <c r="I474" s="379"/>
      <c r="J474" s="379"/>
    </row>
    <row collapsed="false" customFormat="false" customHeight="false" hidden="true" ht="15" outlineLevel="0" r="475">
      <c r="A475" s="602" t="s">
        <v>52</v>
      </c>
      <c r="B475" s="44"/>
      <c r="C475" s="44"/>
      <c r="D475" s="44"/>
      <c r="E475" s="44"/>
      <c r="F475" s="44"/>
      <c r="G475" s="44"/>
      <c r="H475" s="44"/>
      <c r="I475" s="44"/>
      <c r="J475" s="380"/>
    </row>
    <row collapsed="false" customFormat="false" customHeight="false" hidden="true" ht="15.75" outlineLevel="0" r="476">
      <c r="A476" s="395"/>
    </row>
    <row collapsed="false" customFormat="false" customHeight="false" hidden="true" ht="15.75" outlineLevel="0" r="477">
      <c r="A477" s="387" t="s">
        <v>81</v>
      </c>
    </row>
    <row collapsed="false" customFormat="false" customHeight="false" hidden="true" ht="15.75" outlineLevel="0" r="478">
      <c r="A478" s="58" t="s">
        <v>377</v>
      </c>
      <c r="B478" s="58"/>
      <c r="C478" s="58"/>
      <c r="D478" s="58"/>
      <c r="E478" s="58"/>
      <c r="F478" s="58"/>
      <c r="G478" s="58"/>
      <c r="H478" s="58"/>
      <c r="I478" s="58"/>
      <c r="J478" s="58"/>
    </row>
    <row collapsed="false" customFormat="false" customHeight="false" hidden="true" ht="15.75" outlineLevel="0" r="479">
      <c r="A479" s="387"/>
    </row>
    <row collapsed="false" customFormat="false" customHeight="false" hidden="true" ht="15.75" outlineLevel="0" r="480">
      <c r="A480" s="497"/>
    </row>
    <row collapsed="false" customFormat="false" customHeight="false" hidden="true" ht="15.75" outlineLevel="0" r="481">
      <c r="A481" s="385" t="s">
        <v>378</v>
      </c>
    </row>
    <row collapsed="false" customFormat="false" customHeight="false" hidden="true" ht="15.75" outlineLevel="0" r="482">
      <c r="A482" s="497"/>
    </row>
    <row collapsed="false" customFormat="false" customHeight="false" hidden="true" ht="15.75" outlineLevel="0" r="483">
      <c r="A483" s="396" t="s">
        <v>186</v>
      </c>
      <c r="B483" s="396"/>
    </row>
    <row collapsed="false" customFormat="false" customHeight="false" hidden="true" ht="15.75" outlineLevel="0" r="484">
      <c r="A484" s="396" t="s">
        <v>379</v>
      </c>
      <c r="B484" s="396"/>
    </row>
    <row collapsed="false" customFormat="false" customHeight="false" hidden="true" ht="15.75" outlineLevel="0" r="485">
      <c r="A485" s="27" t="s">
        <v>380</v>
      </c>
      <c r="B485" s="27"/>
    </row>
    <row collapsed="false" customFormat="false" customHeight="false" hidden="true" ht="15.75" outlineLevel="0" r="486">
      <c r="A486" s="386"/>
    </row>
    <row collapsed="false" customFormat="false" customHeight="true" hidden="true" ht="90" outlineLevel="0" r="487">
      <c r="A487" s="32" t="s">
        <v>365</v>
      </c>
      <c r="B487" s="32" t="s">
        <v>382</v>
      </c>
      <c r="C487" s="211" t="s">
        <v>475</v>
      </c>
    </row>
    <row collapsed="false" customFormat="false" customHeight="true" hidden="true" ht="15.75" outlineLevel="0" r="488">
      <c r="A488" s="32"/>
      <c r="B488" s="32" t="s">
        <v>384</v>
      </c>
      <c r="C488" s="500" t="s">
        <v>476</v>
      </c>
    </row>
    <row collapsed="false" customFormat="false" customHeight="false" hidden="true" ht="15" outlineLevel="0" r="489">
      <c r="A489" s="32"/>
      <c r="B489" s="32"/>
      <c r="C489" s="163"/>
    </row>
    <row collapsed="false" customFormat="false" customHeight="false" hidden="true" ht="15" outlineLevel="0" r="490">
      <c r="A490" s="204" t="n">
        <v>1</v>
      </c>
      <c r="B490" s="204" t="n">
        <v>4</v>
      </c>
      <c r="C490" s="229" t="n">
        <v>7</v>
      </c>
    </row>
    <row collapsed="false" customFormat="false" customHeight="true" hidden="true" ht="31.5" outlineLevel="0" r="491">
      <c r="A491" s="38" t="n">
        <v>1</v>
      </c>
      <c r="B491" s="32"/>
      <c r="C491" s="32"/>
    </row>
    <row collapsed="false" customFormat="false" customHeight="false" hidden="true" ht="15" outlineLevel="0" r="492">
      <c r="A492" s="391" t="s">
        <v>18</v>
      </c>
      <c r="B492" s="35" t="n">
        <v>73.5</v>
      </c>
      <c r="C492" s="281"/>
    </row>
    <row collapsed="false" customFormat="false" customHeight="false" hidden="true" ht="15" outlineLevel="0" r="493">
      <c r="A493" s="391" t="s">
        <v>23</v>
      </c>
      <c r="B493" s="35" t="n">
        <v>1.7</v>
      </c>
      <c r="C493" s="281"/>
    </row>
    <row collapsed="false" customFormat="false" customHeight="false" hidden="true" ht="15" outlineLevel="0" r="494">
      <c r="A494" s="391" t="s">
        <v>26</v>
      </c>
      <c r="B494" s="35" t="n">
        <v>10</v>
      </c>
      <c r="C494" s="281"/>
    </row>
    <row collapsed="false" customFormat="false" customHeight="false" hidden="true" ht="15" outlineLevel="0" r="495">
      <c r="A495" s="391" t="s">
        <v>391</v>
      </c>
      <c r="B495" s="35" t="n">
        <v>91</v>
      </c>
      <c r="C495" s="281"/>
    </row>
    <row collapsed="false" customFormat="false" customHeight="false" hidden="true" ht="15" outlineLevel="0" r="496">
      <c r="A496" s="391" t="s">
        <v>32</v>
      </c>
      <c r="B496" s="35" t="n">
        <v>165</v>
      </c>
      <c r="C496" s="281"/>
    </row>
    <row collapsed="false" customFormat="false" customHeight="false" hidden="true" ht="15" outlineLevel="0" r="497">
      <c r="A497" s="391" t="s">
        <v>36</v>
      </c>
      <c r="B497" s="35" t="n">
        <v>13.4</v>
      </c>
      <c r="C497" s="281"/>
    </row>
    <row collapsed="false" customFormat="false" customHeight="false" hidden="true" ht="15" outlineLevel="0" r="498">
      <c r="A498" s="391" t="s">
        <v>395</v>
      </c>
      <c r="B498" s="35" t="n">
        <v>100</v>
      </c>
      <c r="C498" s="281"/>
    </row>
    <row collapsed="false" customFormat="false" customHeight="false" hidden="true" ht="15" outlineLevel="0" r="499">
      <c r="A499" s="391" t="s">
        <v>397</v>
      </c>
      <c r="B499" s="35" t="n">
        <v>100</v>
      </c>
      <c r="C499" s="281"/>
    </row>
    <row collapsed="false" customFormat="false" customHeight="false" hidden="true" ht="15" outlineLevel="0" r="500">
      <c r="A500" s="391" t="s">
        <v>399</v>
      </c>
      <c r="B500" s="35" t="n">
        <v>17</v>
      </c>
      <c r="C500" s="281"/>
    </row>
    <row collapsed="false" customFormat="false" customHeight="false" hidden="true" ht="15" outlineLevel="0" r="501">
      <c r="A501" s="391" t="s">
        <v>401</v>
      </c>
      <c r="B501" s="35" t="n">
        <v>1</v>
      </c>
      <c r="C501" s="281"/>
    </row>
    <row collapsed="false" customFormat="false" customHeight="false" hidden="true" ht="15" outlineLevel="0" r="502">
      <c r="A502" s="391" t="s">
        <v>403</v>
      </c>
      <c r="B502" s="35" t="n">
        <v>55.7</v>
      </c>
      <c r="C502" s="281"/>
    </row>
    <row collapsed="false" customFormat="false" customHeight="false" hidden="true" ht="15" outlineLevel="0" r="503">
      <c r="A503" s="391" t="s">
        <v>405</v>
      </c>
      <c r="B503" s="35" t="n">
        <v>29.6</v>
      </c>
      <c r="C503" s="281"/>
    </row>
    <row collapsed="false" customFormat="false" customHeight="true" hidden="true" ht="30" outlineLevel="0" r="504">
      <c r="A504" s="38" t="n">
        <v>2</v>
      </c>
      <c r="B504" s="502"/>
      <c r="C504" s="502"/>
    </row>
    <row collapsed="false" customFormat="false" customHeight="false" hidden="true" ht="15" outlineLevel="0" r="505">
      <c r="A505" s="391" t="s">
        <v>274</v>
      </c>
      <c r="B505" s="35" t="n">
        <v>12.4</v>
      </c>
      <c r="C505" s="281"/>
    </row>
    <row collapsed="false" customFormat="false" customHeight="false" hidden="true" ht="15" outlineLevel="0" r="506">
      <c r="A506" s="391" t="s">
        <v>46</v>
      </c>
      <c r="B506" s="35" t="n">
        <v>850</v>
      </c>
      <c r="C506" s="281"/>
    </row>
    <row collapsed="false" customFormat="false" customHeight="false" hidden="true" ht="15" outlineLevel="0" r="507">
      <c r="A507" s="391" t="s">
        <v>409</v>
      </c>
      <c r="B507" s="35" t="n">
        <v>95</v>
      </c>
      <c r="C507" s="281"/>
    </row>
    <row collapsed="false" customFormat="false" customHeight="true" hidden="true" ht="45" outlineLevel="0" r="508">
      <c r="A508" s="38" t="n">
        <v>3</v>
      </c>
      <c r="B508" s="502"/>
      <c r="C508" s="502"/>
    </row>
    <row collapsed="false" customFormat="false" customHeight="true" hidden="true" ht="31.5" outlineLevel="0" r="509">
      <c r="A509" s="591" t="s">
        <v>52</v>
      </c>
      <c r="B509" s="41" t="n">
        <v>7.7</v>
      </c>
      <c r="C509" s="41"/>
    </row>
    <row collapsed="false" customFormat="false" customHeight="false" hidden="true" ht="15" outlineLevel="0" r="510">
      <c r="A510" s="591"/>
      <c r="B510" s="41"/>
      <c r="C510" s="41"/>
    </row>
    <row collapsed="false" customFormat="false" customHeight="true" hidden="true" ht="31.5" outlineLevel="0" r="511">
      <c r="A511" s="591" t="s">
        <v>413</v>
      </c>
      <c r="B511" s="41" t="n">
        <v>3890</v>
      </c>
      <c r="C511" s="41"/>
    </row>
    <row collapsed="false" customFormat="false" customHeight="false" hidden="true" ht="15" outlineLevel="0" r="512">
      <c r="A512" s="591"/>
      <c r="B512" s="41"/>
      <c r="C512" s="41"/>
    </row>
    <row collapsed="false" customFormat="false" customHeight="false" hidden="true" ht="15.75" outlineLevel="0" r="513">
      <c r="A513" s="395"/>
    </row>
    <row collapsed="false" customFormat="false" customHeight="false" hidden="true" ht="15" outlineLevel="0" r="514">
      <c r="A514" s="600" t="s">
        <v>81</v>
      </c>
    </row>
    <row collapsed="false" customFormat="false" customHeight="false" hidden="true" ht="15.75" outlineLevel="0" r="515">
      <c r="A515" s="58" t="s">
        <v>415</v>
      </c>
      <c r="B515" s="58"/>
      <c r="C515" s="58"/>
    </row>
    <row collapsed="false" customFormat="false" customHeight="false" hidden="false" ht="13.45" outlineLevel="0" r="517">
      <c r="A517" s="998" t="s">
        <v>378</v>
      </c>
      <c r="B517" s="998"/>
      <c r="C517" s="998"/>
      <c r="D517" s="998"/>
      <c r="E517" s="998"/>
    </row>
    <row collapsed="false" customFormat="false" customHeight="true" hidden="false" ht="15.25" outlineLevel="0" r="518">
      <c r="A518" s="1014"/>
      <c r="B518" s="5"/>
      <c r="C518" s="5"/>
      <c r="D518" s="981" t="s">
        <v>589</v>
      </c>
      <c r="E518" s="981"/>
    </row>
    <row collapsed="false" customFormat="false" customHeight="false" hidden="false" ht="15.25" outlineLevel="0" r="519">
      <c r="A519" s="1014"/>
      <c r="B519" s="5"/>
      <c r="C519" s="5"/>
      <c r="D519" s="981"/>
      <c r="E519" s="981"/>
    </row>
    <row collapsed="false" customFormat="false" customHeight="true" hidden="false" ht="33.55" outlineLevel="0" r="520">
      <c r="A520" s="1014"/>
      <c r="B520" s="5"/>
      <c r="C520" s="5"/>
      <c r="D520" s="981"/>
      <c r="E520" s="981"/>
    </row>
    <row collapsed="false" customFormat="false" customHeight="true" hidden="false" ht="18.65" outlineLevel="0" r="521">
      <c r="A521" s="1014"/>
      <c r="B521" s="5"/>
      <c r="C521" s="5"/>
      <c r="D521" s="977" t="s">
        <v>590</v>
      </c>
      <c r="E521" s="977"/>
    </row>
    <row collapsed="false" customFormat="false" customHeight="false" hidden="false" ht="15.25" outlineLevel="0" r="522">
      <c r="A522" s="5" t="s">
        <v>361</v>
      </c>
      <c r="B522" s="5"/>
      <c r="C522" s="5"/>
      <c r="D522" s="5"/>
      <c r="E522" s="5"/>
    </row>
    <row collapsed="false" customFormat="false" customHeight="false" hidden="false" ht="15.25" outlineLevel="0" r="523">
      <c r="A523" s="5" t="s">
        <v>417</v>
      </c>
      <c r="B523" s="5"/>
      <c r="C523" s="5"/>
      <c r="D523" s="5"/>
      <c r="E523" s="5"/>
    </row>
    <row collapsed="false" customFormat="false" customHeight="false" hidden="false" ht="15.25" outlineLevel="0" r="524">
      <c r="A524" s="5" t="s">
        <v>418</v>
      </c>
      <c r="B524" s="5"/>
      <c r="C524" s="5"/>
      <c r="D524" s="5"/>
      <c r="E524" s="5"/>
    </row>
    <row collapsed="false" customFormat="false" customHeight="false" hidden="true" ht="15.25" outlineLevel="0" r="525">
      <c r="A525" s="653"/>
      <c r="B525" s="8"/>
      <c r="C525" s="8"/>
      <c r="D525" s="8"/>
      <c r="E525" s="8"/>
    </row>
    <row collapsed="false" customFormat="false" customHeight="true" hidden="false" ht="12.2" outlineLevel="0" r="526">
      <c r="A526" s="653"/>
      <c r="B526" s="8"/>
      <c r="C526" s="8"/>
      <c r="D526" s="8"/>
      <c r="E526" s="8"/>
    </row>
    <row collapsed="false" customFormat="false" customHeight="true" hidden="false" ht="35.85" outlineLevel="0" r="527">
      <c r="A527" s="128" t="s">
        <v>419</v>
      </c>
      <c r="B527" s="128" t="s">
        <v>420</v>
      </c>
      <c r="C527" s="128" t="s">
        <v>477</v>
      </c>
      <c r="D527" s="128" t="s">
        <v>478</v>
      </c>
      <c r="E527" s="128" t="s">
        <v>421</v>
      </c>
    </row>
    <row collapsed="false" customFormat="false" customHeight="false" hidden="false" ht="15.25" outlineLevel="0" r="528">
      <c r="A528" s="1015" t="n">
        <v>1</v>
      </c>
      <c r="B528" s="1015" t="n">
        <v>2</v>
      </c>
      <c r="C528" s="1015" t="n">
        <v>3</v>
      </c>
      <c r="D528" s="1015" t="n">
        <v>4</v>
      </c>
      <c r="E528" s="1015" t="n">
        <v>5</v>
      </c>
    </row>
    <row collapsed="false" customFormat="false" customHeight="true" hidden="false" ht="45.75" outlineLevel="0" r="529">
      <c r="A529" s="68" t="s">
        <v>591</v>
      </c>
      <c r="B529" s="66" t="s">
        <v>503</v>
      </c>
      <c r="C529" s="66" t="n">
        <v>0.25</v>
      </c>
      <c r="D529" s="66" t="n">
        <v>0.97</v>
      </c>
      <c r="E529" s="484"/>
    </row>
    <row collapsed="false" customFormat="false" customHeight="true" hidden="false" ht="46.5" outlineLevel="0" r="530">
      <c r="A530" s="68" t="s">
        <v>592</v>
      </c>
      <c r="B530" s="66" t="n">
        <v>1.7</v>
      </c>
      <c r="C530" s="66" t="n">
        <v>1.7</v>
      </c>
      <c r="D530" s="66" t="n">
        <v>2</v>
      </c>
      <c r="E530" s="484"/>
    </row>
    <row collapsed="false" customFormat="false" customHeight="true" hidden="false" ht="40.35" outlineLevel="0" r="531">
      <c r="A531" s="68" t="s">
        <v>593</v>
      </c>
      <c r="B531" s="66" t="s">
        <v>594</v>
      </c>
      <c r="C531" s="66" t="n">
        <v>0.5</v>
      </c>
      <c r="D531" s="66" t="n">
        <v>12.9</v>
      </c>
      <c r="E531" s="484"/>
    </row>
    <row collapsed="false" customFormat="false" customHeight="true" hidden="false" ht="46.6" outlineLevel="0" r="532">
      <c r="A532" s="68" t="s">
        <v>595</v>
      </c>
      <c r="B532" s="66" t="n">
        <v>5795.987</v>
      </c>
      <c r="C532" s="66" t="n">
        <v>674</v>
      </c>
      <c r="D532" s="66" t="n">
        <v>672.909</v>
      </c>
      <c r="E532" s="484"/>
    </row>
    <row collapsed="false" customFormat="false" customHeight="true" hidden="false" ht="43.9" outlineLevel="0" r="533">
      <c r="A533" s="68" t="s">
        <v>596</v>
      </c>
      <c r="B533" s="128" t="n">
        <v>2</v>
      </c>
      <c r="C533" s="484" t="n">
        <v>1</v>
      </c>
      <c r="D533" s="484" t="n">
        <v>0</v>
      </c>
      <c r="E533" s="1016" t="s">
        <v>582</v>
      </c>
    </row>
    <row collapsed="false" customFormat="false" customHeight="true" hidden="false" ht="69" outlineLevel="0" r="534">
      <c r="A534" s="68" t="s">
        <v>597</v>
      </c>
      <c r="B534" s="66" t="n">
        <v>78.2</v>
      </c>
      <c r="C534" s="66" t="n">
        <v>88.7</v>
      </c>
      <c r="D534" s="66" t="n">
        <v>89.6</v>
      </c>
      <c r="E534" s="961"/>
    </row>
    <row collapsed="false" customFormat="false" customHeight="true" hidden="false" ht="60.15" outlineLevel="0" r="535">
      <c r="A535" s="836" t="s">
        <v>598</v>
      </c>
      <c r="B535" s="66" t="n">
        <v>15</v>
      </c>
      <c r="C535" s="66" t="n">
        <v>15</v>
      </c>
      <c r="D535" s="66" t="n">
        <v>94</v>
      </c>
      <c r="E535" s="484"/>
    </row>
    <row collapsed="false" customFormat="false" customHeight="true" hidden="false" ht="42.25" outlineLevel="0" r="536">
      <c r="A536" s="836" t="s">
        <v>599</v>
      </c>
      <c r="B536" s="484"/>
      <c r="C536" s="484" t="n">
        <v>3</v>
      </c>
      <c r="D536" s="484" t="n">
        <v>4</v>
      </c>
      <c r="E536" s="484"/>
    </row>
    <row collapsed="false" customFormat="false" customHeight="true" hidden="false" ht="42.25" outlineLevel="0" r="537">
      <c r="A537" s="836" t="s">
        <v>600</v>
      </c>
      <c r="B537" s="484" t="n">
        <v>500</v>
      </c>
      <c r="C537" s="484" t="n">
        <v>500</v>
      </c>
      <c r="D537" s="484" t="n">
        <v>500</v>
      </c>
      <c r="E537" s="484"/>
    </row>
    <row collapsed="false" customFormat="false" customHeight="true" hidden="false" ht="54.7" outlineLevel="0" r="538">
      <c r="A538" s="68" t="s">
        <v>601</v>
      </c>
      <c r="B538" s="484" t="n">
        <v>12.4</v>
      </c>
      <c r="C538" s="484" t="n">
        <v>13</v>
      </c>
      <c r="D538" s="484" t="n">
        <v>13.1</v>
      </c>
      <c r="E538" s="484"/>
    </row>
    <row collapsed="false" customFormat="false" customHeight="true" hidden="false" ht="30.75" outlineLevel="0" r="539">
      <c r="A539" s="68" t="s">
        <v>602</v>
      </c>
      <c r="B539" s="484" t="n">
        <v>800</v>
      </c>
      <c r="C539" s="484" t="n">
        <v>950</v>
      </c>
      <c r="D539" s="484" t="n">
        <v>1070</v>
      </c>
      <c r="E539" s="484"/>
    </row>
    <row collapsed="false" customFormat="false" customHeight="true" hidden="false" ht="39" outlineLevel="0" r="540">
      <c r="A540" s="68" t="s">
        <v>603</v>
      </c>
      <c r="B540" s="484"/>
      <c r="C540" s="484" t="n">
        <v>30</v>
      </c>
      <c r="D540" s="484" t="n">
        <v>54</v>
      </c>
      <c r="E540" s="484"/>
    </row>
    <row collapsed="false" customFormat="false" customHeight="true" hidden="false" ht="35.1" outlineLevel="0" r="541">
      <c r="A541" s="836" t="s">
        <v>604</v>
      </c>
      <c r="B541" s="484" t="n">
        <v>22</v>
      </c>
      <c r="C541" s="484" t="n">
        <v>22.25</v>
      </c>
      <c r="D541" s="484" t="n">
        <v>31.7</v>
      </c>
      <c r="E541" s="484"/>
    </row>
    <row collapsed="false" customFormat="false" customHeight="true" hidden="false" ht="34.15" outlineLevel="0" r="542">
      <c r="A542" s="836" t="s">
        <v>605</v>
      </c>
      <c r="B542" s="484" t="n">
        <v>4050</v>
      </c>
      <c r="C542" s="484" t="n">
        <v>4100</v>
      </c>
      <c r="D542" s="484" t="n">
        <v>4300</v>
      </c>
      <c r="E542" s="484"/>
    </row>
    <row collapsed="false" customFormat="false" customHeight="true" hidden="false" ht="41.25" outlineLevel="0" r="543">
      <c r="A543" s="1017" t="s">
        <v>149</v>
      </c>
      <c r="B543" s="678"/>
      <c r="C543" s="678"/>
      <c r="D543" s="678"/>
      <c r="E543" s="678"/>
    </row>
    <row collapsed="false" customFormat="false" customHeight="true" hidden="true" ht="15.75" outlineLevel="0" r="544"/>
    <row collapsed="false" customFormat="false" customHeight="true" hidden="true" ht="16.5" outlineLevel="0" r="545"/>
    <row collapsed="false" customFormat="false" customHeight="true" hidden="false" ht="25.5" outlineLevel="0" r="546"/>
  </sheetData>
  <mergeCells count="413">
    <mergeCell ref="C5:C6"/>
    <mergeCell ref="A8:A9"/>
    <mergeCell ref="B8:B9"/>
    <mergeCell ref="C8:C9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6:C26"/>
    <mergeCell ref="A27:C27"/>
    <mergeCell ref="A29:A31"/>
    <mergeCell ref="B30:B31"/>
    <mergeCell ref="E30:E31"/>
    <mergeCell ref="F30:H31"/>
    <mergeCell ref="F32:H32"/>
    <mergeCell ref="A33:A47"/>
    <mergeCell ref="B33:B37"/>
    <mergeCell ref="F33:H33"/>
    <mergeCell ref="F34:G34"/>
    <mergeCell ref="F35:G35"/>
    <mergeCell ref="F36:G36"/>
    <mergeCell ref="F37:G37"/>
    <mergeCell ref="B38:B42"/>
    <mergeCell ref="F38:H38"/>
    <mergeCell ref="F39:G39"/>
    <mergeCell ref="F40:G40"/>
    <mergeCell ref="F41:G41"/>
    <mergeCell ref="F42:G42"/>
    <mergeCell ref="B43:B47"/>
    <mergeCell ref="F43:H43"/>
    <mergeCell ref="F44:G44"/>
    <mergeCell ref="F45:G45"/>
    <mergeCell ref="F46:G46"/>
    <mergeCell ref="F47:G47"/>
    <mergeCell ref="A48:A52"/>
    <mergeCell ref="B48:B52"/>
    <mergeCell ref="F48:H48"/>
    <mergeCell ref="F49:G49"/>
    <mergeCell ref="F50:G50"/>
    <mergeCell ref="F51:G51"/>
    <mergeCell ref="F52:G52"/>
    <mergeCell ref="A53:A67"/>
    <mergeCell ref="B53:B57"/>
    <mergeCell ref="F53:H53"/>
    <mergeCell ref="F54:G54"/>
    <mergeCell ref="F55:G55"/>
    <mergeCell ref="F56:G56"/>
    <mergeCell ref="F57:G57"/>
    <mergeCell ref="B58:B62"/>
    <mergeCell ref="F59:G59"/>
    <mergeCell ref="F60:G60"/>
    <mergeCell ref="F61:G61"/>
    <mergeCell ref="F62:G62"/>
    <mergeCell ref="B63:B67"/>
    <mergeCell ref="F64:G64"/>
    <mergeCell ref="F65:G65"/>
    <mergeCell ref="F66:G66"/>
    <mergeCell ref="F67:G67"/>
    <mergeCell ref="A68:A72"/>
    <mergeCell ref="B68:B72"/>
    <mergeCell ref="F69:G69"/>
    <mergeCell ref="F70:G70"/>
    <mergeCell ref="F71:G71"/>
    <mergeCell ref="F72:G72"/>
    <mergeCell ref="A73:A84"/>
    <mergeCell ref="B73:B76"/>
    <mergeCell ref="G73:H73"/>
    <mergeCell ref="G74:H74"/>
    <mergeCell ref="G75:H75"/>
    <mergeCell ref="G76:H76"/>
    <mergeCell ref="B77:B80"/>
    <mergeCell ref="G77:H77"/>
    <mergeCell ref="G78:H78"/>
    <mergeCell ref="G79:H79"/>
    <mergeCell ref="G80:H80"/>
    <mergeCell ref="B81:B84"/>
    <mergeCell ref="G81:H81"/>
    <mergeCell ref="G82:H82"/>
    <mergeCell ref="G83:H83"/>
    <mergeCell ref="G84:H84"/>
    <mergeCell ref="G85:H85"/>
    <mergeCell ref="A86:A91"/>
    <mergeCell ref="B86:B87"/>
    <mergeCell ref="E86:E87"/>
    <mergeCell ref="F86:H87"/>
    <mergeCell ref="B88:B89"/>
    <mergeCell ref="E88:E89"/>
    <mergeCell ref="F88:H89"/>
    <mergeCell ref="B90:B91"/>
    <mergeCell ref="E90:E91"/>
    <mergeCell ref="F90:H91"/>
    <mergeCell ref="F92:H92"/>
    <mergeCell ref="B93:B94"/>
    <mergeCell ref="E93:E94"/>
    <mergeCell ref="F93:H94"/>
    <mergeCell ref="A94:A104"/>
    <mergeCell ref="B95:B99"/>
    <mergeCell ref="B103:B104"/>
    <mergeCell ref="F105:H105"/>
    <mergeCell ref="B106:B107"/>
    <mergeCell ref="E106:E107"/>
    <mergeCell ref="F106:H107"/>
    <mergeCell ref="B108:B109"/>
    <mergeCell ref="E108:E109"/>
    <mergeCell ref="F108:H109"/>
    <mergeCell ref="B110:B111"/>
    <mergeCell ref="E110:E111"/>
    <mergeCell ref="F110:H111"/>
    <mergeCell ref="F112:H112"/>
    <mergeCell ref="B113:B114"/>
    <mergeCell ref="E113:E114"/>
    <mergeCell ref="F113:H114"/>
    <mergeCell ref="B115:B119"/>
    <mergeCell ref="B123:B124"/>
    <mergeCell ref="F125:H125"/>
    <mergeCell ref="B126:B127"/>
    <mergeCell ref="E126:E127"/>
    <mergeCell ref="F126:H127"/>
    <mergeCell ref="A127:A130"/>
    <mergeCell ref="B128:B129"/>
    <mergeCell ref="E128:E129"/>
    <mergeCell ref="F128:H129"/>
    <mergeCell ref="B130:B131"/>
    <mergeCell ref="E130:E131"/>
    <mergeCell ref="F130:H131"/>
    <mergeCell ref="F132:H132"/>
    <mergeCell ref="B133:B134"/>
    <mergeCell ref="E133:E134"/>
    <mergeCell ref="F133:H134"/>
    <mergeCell ref="B135:B136"/>
    <mergeCell ref="E135:E136"/>
    <mergeCell ref="F135:H136"/>
    <mergeCell ref="B137:B138"/>
    <mergeCell ref="E137:E138"/>
    <mergeCell ref="F137:H138"/>
    <mergeCell ref="F139:H139"/>
    <mergeCell ref="A142:C142"/>
    <mergeCell ref="A143:C143"/>
    <mergeCell ref="A144:D144"/>
    <mergeCell ref="I147:O147"/>
    <mergeCell ref="I148:O148"/>
    <mergeCell ref="I149:O149"/>
    <mergeCell ref="I150:O150"/>
    <mergeCell ref="I151:O151"/>
    <mergeCell ref="B152:B153"/>
    <mergeCell ref="C152:C153"/>
    <mergeCell ref="D152:D153"/>
    <mergeCell ref="E152:E153"/>
    <mergeCell ref="F152:F153"/>
    <mergeCell ref="G152:H153"/>
    <mergeCell ref="J152:K153"/>
    <mergeCell ref="L152:L153"/>
    <mergeCell ref="M152:M153"/>
    <mergeCell ref="N152:O153"/>
    <mergeCell ref="G154:H154"/>
    <mergeCell ref="J154:K154"/>
    <mergeCell ref="N154:O154"/>
    <mergeCell ref="G155:H155"/>
    <mergeCell ref="J155:K155"/>
    <mergeCell ref="N155:O155"/>
    <mergeCell ref="G156:H156"/>
    <mergeCell ref="J156:K156"/>
    <mergeCell ref="N156:O156"/>
    <mergeCell ref="G157:H157"/>
    <mergeCell ref="J157:K157"/>
    <mergeCell ref="N157:O157"/>
    <mergeCell ref="G158:H158"/>
    <mergeCell ref="J158:K158"/>
    <mergeCell ref="N158:O158"/>
    <mergeCell ref="A159:B159"/>
    <mergeCell ref="F160:G160"/>
    <mergeCell ref="H160:J160"/>
    <mergeCell ref="K160:N160"/>
    <mergeCell ref="F161:G161"/>
    <mergeCell ref="H161:J161"/>
    <mergeCell ref="K161:N161"/>
    <mergeCell ref="A164:C164"/>
    <mergeCell ref="A167:C167"/>
    <mergeCell ref="A168:C168"/>
    <mergeCell ref="A170:D170"/>
    <mergeCell ref="A171:D171"/>
    <mergeCell ref="A172:D172"/>
    <mergeCell ref="A173:A174"/>
    <mergeCell ref="B173:B174"/>
    <mergeCell ref="C173:D173"/>
    <mergeCell ref="A177:A178"/>
    <mergeCell ref="B177:B178"/>
    <mergeCell ref="A182:C182"/>
    <mergeCell ref="A184:C184"/>
    <mergeCell ref="A185:C185"/>
    <mergeCell ref="A187:D187"/>
    <mergeCell ref="A188:D188"/>
    <mergeCell ref="A189:D189"/>
    <mergeCell ref="A190:A192"/>
    <mergeCell ref="D190:D192"/>
    <mergeCell ref="A195:A196"/>
    <mergeCell ref="D195:D196"/>
    <mergeCell ref="A201:B201"/>
    <mergeCell ref="A203:B203"/>
    <mergeCell ref="A204:B204"/>
    <mergeCell ref="A205:B205"/>
    <mergeCell ref="B207:C207"/>
    <mergeCell ref="A211:C211"/>
    <mergeCell ref="A212:C212"/>
    <mergeCell ref="A213:C213"/>
    <mergeCell ref="A225:C225"/>
    <mergeCell ref="A227:C227"/>
    <mergeCell ref="A228:C228"/>
    <mergeCell ref="A231:C231"/>
    <mergeCell ref="A233:C233"/>
    <mergeCell ref="A234:C234"/>
    <mergeCell ref="A239:C239"/>
    <mergeCell ref="A240:C240"/>
    <mergeCell ref="A241:D241"/>
    <mergeCell ref="A242:D242"/>
    <mergeCell ref="A243:D243"/>
    <mergeCell ref="A244:C244"/>
    <mergeCell ref="A246:A247"/>
    <mergeCell ref="B246:B247"/>
    <mergeCell ref="A249:A263"/>
    <mergeCell ref="B249:B263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A264:A268"/>
    <mergeCell ref="B264:B268"/>
    <mergeCell ref="I264:J264"/>
    <mergeCell ref="I265:J265"/>
    <mergeCell ref="I266:J266"/>
    <mergeCell ref="I267:J267"/>
    <mergeCell ref="I268:J268"/>
    <mergeCell ref="A269:A280"/>
    <mergeCell ref="B269:B280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A282:A291"/>
    <mergeCell ref="B282:B291"/>
    <mergeCell ref="K282:K283"/>
    <mergeCell ref="G284:J284"/>
    <mergeCell ref="G285:J285"/>
    <mergeCell ref="G286:J286"/>
    <mergeCell ref="G287:J287"/>
    <mergeCell ref="G289:J289"/>
    <mergeCell ref="G290:J290"/>
    <mergeCell ref="G291:J291"/>
    <mergeCell ref="A293:A302"/>
    <mergeCell ref="B293:B294"/>
    <mergeCell ref="G294:J294"/>
    <mergeCell ref="B295:B298"/>
    <mergeCell ref="G295:J295"/>
    <mergeCell ref="G296:J296"/>
    <mergeCell ref="G297:J297"/>
    <mergeCell ref="G298:J298"/>
    <mergeCell ref="B299:B302"/>
    <mergeCell ref="G299:J299"/>
    <mergeCell ref="G300:J300"/>
    <mergeCell ref="G301:J301"/>
    <mergeCell ref="G302:J302"/>
    <mergeCell ref="A303:A304"/>
    <mergeCell ref="B303:B304"/>
    <mergeCell ref="K303:K304"/>
    <mergeCell ref="A305:A312"/>
    <mergeCell ref="B305:B307"/>
    <mergeCell ref="G306:J306"/>
    <mergeCell ref="G307:J307"/>
    <mergeCell ref="B308:B310"/>
    <mergeCell ref="F308:J308"/>
    <mergeCell ref="F309:J309"/>
    <mergeCell ref="F310:J310"/>
    <mergeCell ref="B311:B312"/>
    <mergeCell ref="K311:K312"/>
    <mergeCell ref="A314:A323"/>
    <mergeCell ref="B314:B315"/>
    <mergeCell ref="K314:K315"/>
    <mergeCell ref="B316:B319"/>
    <mergeCell ref="B320:B323"/>
    <mergeCell ref="A324:A327"/>
    <mergeCell ref="B324:B327"/>
    <mergeCell ref="A328:A341"/>
    <mergeCell ref="B328:B329"/>
    <mergeCell ref="K328:K329"/>
    <mergeCell ref="B330:B331"/>
    <mergeCell ref="K330:K331"/>
    <mergeCell ref="B332:B341"/>
    <mergeCell ref="K332:K341"/>
    <mergeCell ref="A347:C347"/>
    <mergeCell ref="A349:A350"/>
    <mergeCell ref="B349:B350"/>
    <mergeCell ref="A352:A363"/>
    <mergeCell ref="B352:B363"/>
    <mergeCell ref="C352:C353"/>
    <mergeCell ref="D352:D353"/>
    <mergeCell ref="A365:A370"/>
    <mergeCell ref="B365:B370"/>
    <mergeCell ref="C365:C366"/>
    <mergeCell ref="D365:D366"/>
    <mergeCell ref="C367:C368"/>
    <mergeCell ref="D367:D368"/>
    <mergeCell ref="C369:C370"/>
    <mergeCell ref="D369:D370"/>
    <mergeCell ref="A373:A383"/>
    <mergeCell ref="B373:B374"/>
    <mergeCell ref="C373:C374"/>
    <mergeCell ref="D373:D374"/>
    <mergeCell ref="B375:B379"/>
    <mergeCell ref="A392:C392"/>
    <mergeCell ref="A394:A395"/>
    <mergeCell ref="B394:B395"/>
    <mergeCell ref="A397:A402"/>
    <mergeCell ref="B397:B402"/>
    <mergeCell ref="C397:C398"/>
    <mergeCell ref="D397:D398"/>
    <mergeCell ref="C399:C400"/>
    <mergeCell ref="D399:D400"/>
    <mergeCell ref="C401:C402"/>
    <mergeCell ref="D401:D402"/>
    <mergeCell ref="A404:A410"/>
    <mergeCell ref="B404:B410"/>
    <mergeCell ref="C404:C406"/>
    <mergeCell ref="D404:D406"/>
    <mergeCell ref="C407:C408"/>
    <mergeCell ref="D407:D408"/>
    <mergeCell ref="C409:C410"/>
    <mergeCell ref="D409:D410"/>
    <mergeCell ref="A414:E414"/>
    <mergeCell ref="A415:C415"/>
    <mergeCell ref="A416:E416"/>
    <mergeCell ref="B418:B419"/>
    <mergeCell ref="C418:C419"/>
    <mergeCell ref="D418:D419"/>
    <mergeCell ref="E418:E419"/>
    <mergeCell ref="A422:A423"/>
    <mergeCell ref="B422:B423"/>
    <mergeCell ref="C422:C423"/>
    <mergeCell ref="D422:D423"/>
    <mergeCell ref="E422:E423"/>
    <mergeCell ref="A428:A430"/>
    <mergeCell ref="B428:B430"/>
    <mergeCell ref="C428:C430"/>
    <mergeCell ref="D428:D430"/>
    <mergeCell ref="E428:E430"/>
    <mergeCell ref="A431:A433"/>
    <mergeCell ref="B431:B433"/>
    <mergeCell ref="C431:C433"/>
    <mergeCell ref="D431:D433"/>
    <mergeCell ref="E431:E433"/>
    <mergeCell ref="A437:A438"/>
    <mergeCell ref="B437:B438"/>
    <mergeCell ref="C437:C438"/>
    <mergeCell ref="D437:D438"/>
    <mergeCell ref="E437:E438"/>
    <mergeCell ref="A439:A440"/>
    <mergeCell ref="B439:B440"/>
    <mergeCell ref="C439:C440"/>
    <mergeCell ref="D439:D440"/>
    <mergeCell ref="E439:E440"/>
    <mergeCell ref="A443:A444"/>
    <mergeCell ref="B443:B444"/>
    <mergeCell ref="C443:C444"/>
    <mergeCell ref="D443:D444"/>
    <mergeCell ref="E443:E444"/>
    <mergeCell ref="A459:B459"/>
    <mergeCell ref="A460:D460"/>
    <mergeCell ref="A465:A466"/>
    <mergeCell ref="B465:B466"/>
    <mergeCell ref="G465:J465"/>
    <mergeCell ref="A478:J478"/>
    <mergeCell ref="A483:B483"/>
    <mergeCell ref="A484:B484"/>
    <mergeCell ref="A487:A489"/>
    <mergeCell ref="B488:B489"/>
    <mergeCell ref="A509:A510"/>
    <mergeCell ref="B509:B510"/>
    <mergeCell ref="C509:C510"/>
    <mergeCell ref="A511:A512"/>
    <mergeCell ref="B511:B512"/>
    <mergeCell ref="C511:C512"/>
    <mergeCell ref="A515:C515"/>
    <mergeCell ref="A517:E517"/>
    <mergeCell ref="D518:E520"/>
    <mergeCell ref="D521:E521"/>
    <mergeCell ref="A522:E522"/>
    <mergeCell ref="A523:E523"/>
    <mergeCell ref="A524:E524"/>
    <mergeCell ref="A543:A545"/>
  </mergeCells>
  <printOptions headings="false" gridLines="false" gridLinesSet="true" horizontalCentered="true" verticalCentered="false"/>
  <pageMargins left="0.984027777777778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1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state="frozen" topLeftCell="A74" xSplit="0" ySplit="34"/>
      <selection activeCell="A1" activeCellId="0" pane="topLeft" sqref="A1"/>
      <selection activeCell="G183" activeCellId="0" pane="bottomLeft" sqref="G183"/>
    </sheetView>
  </sheetViews>
  <sheetFormatPr defaultRowHeight="15"/>
  <cols>
    <col collapsed="false" hidden="false" max="1" min="1" style="0" width="19.5714285714286"/>
    <col collapsed="false" hidden="false" max="2" min="2" style="0" width="14.5714285714286"/>
    <col collapsed="false" hidden="false" max="3" min="3" style="0" width="12.8622448979592"/>
    <col collapsed="false" hidden="false" max="4" min="4" style="0" width="17.8571428571429"/>
    <col collapsed="false" hidden="false" max="5" min="5" style="0" width="12.5714285714286"/>
    <col collapsed="false" hidden="false" max="6" min="6" style="0" width="12.2857142857143"/>
    <col collapsed="false" hidden="false" max="7" min="7" style="0" width="15.5714285714286"/>
    <col collapsed="false" hidden="false" max="8" min="8" style="0" width="11.4183673469388"/>
    <col collapsed="false" hidden="false" max="9" min="9" style="0" width="15.7142857142857"/>
    <col collapsed="false" hidden="false" max="10" min="10" style="0" width="13.7959183673469"/>
    <col collapsed="false" hidden="false" max="11" min="11" style="0" width="16.4132653061224"/>
    <col collapsed="false" hidden="false" max="12" min="12" style="0" width="7"/>
    <col collapsed="false" hidden="false" max="13" min="13" style="0" width="9.70918367346939"/>
    <col collapsed="false" hidden="false" max="15" min="14" style="0" width="9.4234693877551"/>
    <col collapsed="false" hidden="false" max="16" min="16" style="0" width="10.1428571428571"/>
    <col collapsed="false" hidden="false" max="1025" min="17" style="0" width="8.70918367346939"/>
  </cols>
  <sheetData>
    <row collapsed="false" customFormat="false" customHeight="false" hidden="true" ht="13.45" outlineLevel="0" r="1">
      <c r="A1" s="23" t="s">
        <v>0</v>
      </c>
    </row>
    <row collapsed="false" customFormat="false" customHeight="false" hidden="true" ht="15" outlineLevel="0" r="2">
      <c r="A2" s="24" t="s">
        <v>4</v>
      </c>
    </row>
    <row collapsed="false" customFormat="false" customHeight="false" hidden="true" ht="15.75" outlineLevel="0" r="3">
      <c r="A3" s="25" t="s">
        <v>57</v>
      </c>
      <c r="B3" s="26"/>
      <c r="C3" s="27"/>
      <c r="D3" s="27"/>
      <c r="E3" s="28"/>
      <c r="F3" s="27"/>
    </row>
    <row collapsed="false" customFormat="false" customHeight="false" hidden="true" ht="15" outlineLevel="0" r="4">
      <c r="A4" s="29"/>
    </row>
    <row collapsed="false" customFormat="false" customHeight="true" hidden="true" ht="164.25" outlineLevel="0" r="5">
      <c r="A5" s="30" t="s">
        <v>6</v>
      </c>
      <c r="B5" s="31" t="s">
        <v>58</v>
      </c>
      <c r="C5" s="32" t="s">
        <v>59</v>
      </c>
      <c r="D5" s="32" t="s">
        <v>9</v>
      </c>
      <c r="E5" s="32"/>
      <c r="F5" s="33" t="s">
        <v>60</v>
      </c>
    </row>
    <row collapsed="false" customFormat="false" customHeight="false" hidden="true" ht="31.5" outlineLevel="0" r="6">
      <c r="A6" s="34" t="s">
        <v>12</v>
      </c>
      <c r="B6" s="31"/>
      <c r="C6" s="32"/>
      <c r="D6" s="35" t="s">
        <v>61</v>
      </c>
      <c r="E6" s="35" t="s">
        <v>62</v>
      </c>
      <c r="F6" s="33"/>
    </row>
    <row collapsed="false" customFormat="false" customHeight="true" hidden="true" ht="34.5" outlineLevel="0" r="7">
      <c r="A7" s="34" t="n">
        <v>1</v>
      </c>
      <c r="B7" s="36" t="n">
        <v>2</v>
      </c>
      <c r="C7" s="37" t="n">
        <v>3</v>
      </c>
      <c r="D7" s="37" t="n">
        <v>4</v>
      </c>
      <c r="E7" s="38" t="n">
        <v>5</v>
      </c>
      <c r="F7" s="37" t="n">
        <v>6</v>
      </c>
    </row>
    <row collapsed="false" customFormat="false" customHeight="true" hidden="true" ht="15" outlineLevel="0" r="8">
      <c r="A8" s="39" t="s">
        <v>15</v>
      </c>
      <c r="B8" s="40" t="s">
        <v>63</v>
      </c>
      <c r="C8" s="41"/>
      <c r="D8" s="42" t="n">
        <v>41640</v>
      </c>
      <c r="E8" s="42" t="n">
        <v>42735</v>
      </c>
      <c r="F8" s="43"/>
    </row>
    <row collapsed="false" customFormat="false" customHeight="false" hidden="true" ht="78" outlineLevel="0" r="9">
      <c r="A9" s="39"/>
      <c r="B9" s="44" t="s">
        <v>64</v>
      </c>
      <c r="C9" s="41"/>
      <c r="D9" s="42"/>
      <c r="E9" s="42"/>
      <c r="F9" s="43"/>
    </row>
    <row collapsed="false" customFormat="false" customHeight="false" hidden="true" ht="142.5" outlineLevel="0" r="10">
      <c r="A10" s="45" t="s">
        <v>18</v>
      </c>
      <c r="B10" s="44" t="s">
        <v>65</v>
      </c>
      <c r="C10" s="35" t="s">
        <v>66</v>
      </c>
      <c r="D10" s="46" t="n">
        <v>41640</v>
      </c>
      <c r="E10" s="46" t="n">
        <v>42735</v>
      </c>
      <c r="F10" s="47" t="s">
        <v>67</v>
      </c>
    </row>
    <row collapsed="false" customFormat="false" customHeight="false" hidden="true" ht="348" outlineLevel="0" r="11">
      <c r="A11" s="45" t="s">
        <v>23</v>
      </c>
      <c r="B11" s="44" t="s">
        <v>68</v>
      </c>
      <c r="C11" s="35" t="s">
        <v>69</v>
      </c>
      <c r="D11" s="46" t="n">
        <v>41640</v>
      </c>
      <c r="E11" s="46" t="n">
        <v>42735</v>
      </c>
      <c r="F11" s="48" t="s">
        <v>70</v>
      </c>
    </row>
    <row collapsed="false" customFormat="false" customHeight="true" hidden="true" ht="14.1" outlineLevel="0" r="12">
      <c r="A12" s="34"/>
      <c r="B12" s="49"/>
      <c r="C12" s="49"/>
      <c r="D12" s="49"/>
      <c r="E12" s="49"/>
      <c r="F12" s="49"/>
    </row>
    <row collapsed="false" customFormat="false" customHeight="true" hidden="true" ht="15" outlineLevel="0" r="13">
      <c r="A13" s="50" t="s">
        <v>39</v>
      </c>
      <c r="B13" s="40" t="s">
        <v>71</v>
      </c>
      <c r="C13" s="41"/>
      <c r="D13" s="42" t="n">
        <v>41640</v>
      </c>
      <c r="E13" s="42" t="n">
        <v>42735</v>
      </c>
      <c r="F13" s="43"/>
    </row>
    <row collapsed="false" customFormat="false" customHeight="false" hidden="true" ht="90.75" outlineLevel="0" r="14">
      <c r="A14" s="50"/>
      <c r="B14" s="44" t="s">
        <v>72</v>
      </c>
      <c r="C14" s="41"/>
      <c r="D14" s="42"/>
      <c r="E14" s="42"/>
      <c r="F14" s="43"/>
    </row>
    <row collapsed="false" customFormat="false" customHeight="false" hidden="true" ht="221.25" outlineLevel="0" r="15">
      <c r="A15" s="34" t="s">
        <v>42</v>
      </c>
      <c r="B15" s="44" t="s">
        <v>73</v>
      </c>
      <c r="C15" s="35" t="s">
        <v>74</v>
      </c>
      <c r="D15" s="46" t="n">
        <v>41640</v>
      </c>
      <c r="E15" s="46" t="n">
        <v>42735</v>
      </c>
      <c r="F15" s="47" t="s">
        <v>44</v>
      </c>
    </row>
    <row collapsed="false" customFormat="false" customHeight="false" hidden="true" ht="115.5" outlineLevel="0" r="16">
      <c r="A16" s="45" t="s">
        <v>46</v>
      </c>
      <c r="B16" s="44" t="s">
        <v>75</v>
      </c>
      <c r="C16" s="35" t="s">
        <v>74</v>
      </c>
      <c r="D16" s="46" t="n">
        <v>41640</v>
      </c>
      <c r="E16" s="46" t="n">
        <v>42735</v>
      </c>
      <c r="F16" s="51" t="s">
        <v>48</v>
      </c>
    </row>
    <row collapsed="false" customFormat="false" customHeight="true" hidden="true" ht="15" outlineLevel="0" r="17">
      <c r="A17" s="50" t="n">
        <v>3</v>
      </c>
      <c r="B17" s="52" t="s">
        <v>76</v>
      </c>
      <c r="C17" s="41" t="s">
        <v>77</v>
      </c>
      <c r="D17" s="42" t="n">
        <v>41640</v>
      </c>
      <c r="E17" s="42" t="n">
        <v>42735</v>
      </c>
      <c r="F17" s="53"/>
    </row>
    <row collapsed="false" customFormat="false" customHeight="true" hidden="true" ht="133.5" outlineLevel="0" r="18">
      <c r="A18" s="50"/>
      <c r="B18" s="54" t="s">
        <v>78</v>
      </c>
      <c r="C18" s="41"/>
      <c r="D18" s="42"/>
      <c r="E18" s="42"/>
      <c r="F18" s="53"/>
    </row>
    <row collapsed="false" customFormat="false" customHeight="true" hidden="true" ht="74.25" outlineLevel="0" r="19">
      <c r="A19" s="55" t="n">
        <v>41642</v>
      </c>
      <c r="B19" s="56" t="s">
        <v>79</v>
      </c>
      <c r="C19" s="41" t="s">
        <v>77</v>
      </c>
      <c r="D19" s="42" t="n">
        <v>41640</v>
      </c>
      <c r="E19" s="42" t="n">
        <v>42735</v>
      </c>
      <c r="F19" s="43" t="s">
        <v>54</v>
      </c>
    </row>
    <row collapsed="false" customFormat="false" customHeight="true" hidden="true" ht="102" outlineLevel="0" r="20">
      <c r="A20" s="55"/>
      <c r="B20" s="54" t="s">
        <v>80</v>
      </c>
      <c r="C20" s="41"/>
      <c r="D20" s="42"/>
      <c r="E20" s="42"/>
      <c r="F20" s="43"/>
    </row>
    <row collapsed="false" customFormat="false" customHeight="false" hidden="true" ht="15" outlineLevel="0" r="21">
      <c r="A21" s="29"/>
    </row>
    <row collapsed="false" customFormat="false" customHeight="false" hidden="true" ht="15" outlineLevel="0" r="22">
      <c r="A22" s="57" t="s">
        <v>81</v>
      </c>
    </row>
    <row collapsed="false" customFormat="false" customHeight="false" hidden="true" ht="15" outlineLevel="0" r="23">
      <c r="A23" s="57" t="s">
        <v>56</v>
      </c>
    </row>
    <row collapsed="false" customFormat="false" customHeight="false" hidden="true" ht="15" outlineLevel="0" r="24">
      <c r="A24" s="23"/>
    </row>
    <row collapsed="false" customFormat="false" customHeight="true" hidden="false" ht="19.9" outlineLevel="0" r="25">
      <c r="A25" s="58"/>
      <c r="B25" s="58"/>
      <c r="C25" s="58"/>
      <c r="D25" s="58"/>
      <c r="E25" s="58"/>
      <c r="F25" s="58"/>
      <c r="G25" s="58"/>
      <c r="K25" s="59" t="s">
        <v>82</v>
      </c>
    </row>
    <row collapsed="false" customFormat="false" customHeight="true" hidden="false" ht="38.45" outlineLevel="0" r="26">
      <c r="A26" s="58"/>
      <c r="B26" s="58"/>
      <c r="C26" s="58"/>
      <c r="D26" s="58"/>
      <c r="E26" s="58"/>
      <c r="F26" s="58"/>
      <c r="G26" s="58"/>
      <c r="I26" s="60"/>
      <c r="J26" s="61" t="s">
        <v>1</v>
      </c>
      <c r="K26" s="61"/>
    </row>
    <row collapsed="false" customFormat="false" customHeight="true" hidden="false" ht="23.5" outlineLevel="0" r="27">
      <c r="A27" s="58"/>
      <c r="B27" s="58"/>
      <c r="C27" s="58"/>
      <c r="D27" s="58"/>
      <c r="E27" s="58"/>
      <c r="F27" s="58"/>
      <c r="G27" s="58"/>
      <c r="I27" s="60"/>
      <c r="J27" s="61"/>
      <c r="K27" s="61"/>
    </row>
    <row collapsed="false" customFormat="false" customHeight="true" hidden="false" ht="47.6" outlineLevel="0" r="28">
      <c r="A28" s="58"/>
      <c r="B28" s="58"/>
      <c r="C28" s="58"/>
      <c r="D28" s="58"/>
      <c r="E28" s="58"/>
      <c r="F28" s="58"/>
      <c r="G28" s="58"/>
      <c r="I28" s="60"/>
      <c r="J28" s="61" t="s">
        <v>83</v>
      </c>
      <c r="K28" s="61"/>
    </row>
    <row collapsed="false" customFormat="false" customHeight="true" hidden="false" ht="14.35" outlineLevel="0" r="29">
      <c r="A29" s="58"/>
      <c r="B29" s="58"/>
      <c r="C29" s="58"/>
      <c r="D29" s="58"/>
      <c r="E29" s="58"/>
      <c r="F29" s="58"/>
      <c r="G29" s="58"/>
      <c r="I29" s="60"/>
      <c r="K29" s="59"/>
    </row>
    <row collapsed="false" customFormat="false" customHeight="true" hidden="false" ht="16.15" outlineLevel="0" r="30">
      <c r="A30" s="62" t="s">
        <v>84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collapsed="false" customFormat="false" customHeight="true" hidden="false" ht="24" outlineLevel="0" r="31">
      <c r="A31" s="63" t="s">
        <v>85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collapsed="false" customFormat="false" customHeight="false" hidden="false" ht="14.05" outlineLevel="0" r="32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collapsed="false" customFormat="false" customHeight="true" hidden="false" ht="35.55" outlineLevel="0" r="33">
      <c r="A33" s="66" t="s">
        <v>86</v>
      </c>
      <c r="B33" s="66" t="s">
        <v>87</v>
      </c>
      <c r="C33" s="66" t="s">
        <v>88</v>
      </c>
      <c r="D33" s="66"/>
      <c r="E33" s="66" t="s">
        <v>89</v>
      </c>
      <c r="F33" s="66" t="s">
        <v>90</v>
      </c>
      <c r="G33" s="66"/>
      <c r="H33" s="66"/>
      <c r="I33" s="66"/>
      <c r="J33" s="66"/>
      <c r="K33" s="66"/>
    </row>
    <row collapsed="false" customFormat="false" customHeight="true" hidden="false" ht="43.05" outlineLevel="0" r="34">
      <c r="A34" s="66"/>
      <c r="B34" s="66"/>
      <c r="C34" s="66" t="s">
        <v>91</v>
      </c>
      <c r="D34" s="66" t="s">
        <v>92</v>
      </c>
      <c r="E34" s="66"/>
      <c r="F34" s="66" t="s">
        <v>93</v>
      </c>
      <c r="G34" s="66"/>
      <c r="H34" s="66" t="s">
        <v>94</v>
      </c>
      <c r="I34" s="66" t="s">
        <v>95</v>
      </c>
      <c r="J34" s="66" t="s">
        <v>96</v>
      </c>
      <c r="K34" s="67" t="s">
        <v>97</v>
      </c>
    </row>
    <row collapsed="false" customFormat="false" customHeight="true" hidden="false" ht="14.1" outlineLevel="0" r="35">
      <c r="A35" s="66" t="n">
        <v>1</v>
      </c>
      <c r="B35" s="66" t="n">
        <v>2</v>
      </c>
      <c r="C35" s="66" t="n">
        <v>3</v>
      </c>
      <c r="D35" s="66" t="n">
        <v>4</v>
      </c>
      <c r="E35" s="66" t="n">
        <v>5</v>
      </c>
      <c r="F35" s="66" t="n">
        <v>6</v>
      </c>
      <c r="G35" s="66"/>
      <c r="H35" s="66" t="n">
        <v>7</v>
      </c>
      <c r="I35" s="66" t="n">
        <v>8</v>
      </c>
      <c r="J35" s="66" t="n">
        <v>9</v>
      </c>
      <c r="K35" s="66" t="n">
        <v>10</v>
      </c>
    </row>
    <row collapsed="false" customFormat="false" customHeight="true" hidden="false" ht="25.35" outlineLevel="0" r="36">
      <c r="A36" s="68" t="s">
        <v>98</v>
      </c>
      <c r="B36" s="66" t="s">
        <v>99</v>
      </c>
      <c r="C36" s="69" t="n">
        <v>42736</v>
      </c>
      <c r="D36" s="69" t="n">
        <v>43100</v>
      </c>
      <c r="E36" s="66" t="n">
        <v>2017</v>
      </c>
      <c r="F36" s="70" t="s">
        <v>100</v>
      </c>
      <c r="G36" s="71" t="n">
        <f aca="false">SUM(G37:G40)</f>
        <v>84529.99387</v>
      </c>
      <c r="H36" s="72" t="n">
        <f aca="false">SUM(H37:H40)</f>
        <v>12.2</v>
      </c>
      <c r="I36" s="72" t="n">
        <f aca="false">SUM(I37:I40)</f>
        <v>11945.1</v>
      </c>
      <c r="J36" s="72" t="n">
        <f aca="false">SUM(J37:J40)</f>
        <v>11631.5</v>
      </c>
      <c r="K36" s="71" t="n">
        <f aca="false">SUM(K37:K40)</f>
        <v>60941.19387</v>
      </c>
    </row>
    <row collapsed="false" customFormat="false" customHeight="true" hidden="false" ht="19.5" outlineLevel="0" r="37">
      <c r="A37" s="68"/>
      <c r="B37" s="66"/>
      <c r="C37" s="69"/>
      <c r="D37" s="69"/>
      <c r="E37" s="66"/>
      <c r="F37" s="66" t="s">
        <v>101</v>
      </c>
      <c r="G37" s="73" t="n">
        <f aca="false">SUM(H37:K37)</f>
        <v>28375.39169</v>
      </c>
      <c r="H37" s="74" t="n">
        <v>0</v>
      </c>
      <c r="I37" s="75" t="n">
        <f aca="false">I57</f>
        <v>3766.856</v>
      </c>
      <c r="J37" s="76" t="n">
        <f aca="false">J57+J142</f>
        <v>3446.856</v>
      </c>
      <c r="K37" s="73" t="n">
        <f aca="false">K57+K142</f>
        <v>21161.67969</v>
      </c>
    </row>
    <row collapsed="false" customFormat="false" customHeight="true" hidden="false" ht="19.5" outlineLevel="0" r="38">
      <c r="A38" s="68"/>
      <c r="B38" s="66"/>
      <c r="C38" s="69"/>
      <c r="D38" s="69"/>
      <c r="E38" s="66"/>
      <c r="F38" s="66" t="s">
        <v>102</v>
      </c>
      <c r="G38" s="73" t="n">
        <f aca="false">SUM(H38:K38)</f>
        <v>26996.45424</v>
      </c>
      <c r="H38" s="74" t="n">
        <v>0</v>
      </c>
      <c r="I38" s="76" t="n">
        <f aca="false">I76</f>
        <v>3594.443</v>
      </c>
      <c r="J38" s="76" t="n">
        <f aca="false">J58+J143</f>
        <v>3709.443</v>
      </c>
      <c r="K38" s="73" t="n">
        <f aca="false">K58+K143</f>
        <v>19692.56824</v>
      </c>
    </row>
    <row collapsed="false" customFormat="false" customHeight="true" hidden="false" ht="19.5" outlineLevel="0" r="39">
      <c r="A39" s="68"/>
      <c r="B39" s="66"/>
      <c r="C39" s="69"/>
      <c r="D39" s="69"/>
      <c r="E39" s="66"/>
      <c r="F39" s="66" t="s">
        <v>103</v>
      </c>
      <c r="G39" s="73" t="n">
        <f aca="false">SUM(H39:K39)</f>
        <v>28243.44794</v>
      </c>
      <c r="H39" s="77" t="n">
        <f aca="false">H59</f>
        <v>12.2</v>
      </c>
      <c r="I39" s="76" t="n">
        <f aca="false">I59+I144</f>
        <v>4583.801</v>
      </c>
      <c r="J39" s="76" t="n">
        <f aca="false">J59</f>
        <v>4475.201</v>
      </c>
      <c r="K39" s="73" t="n">
        <f aca="false">K59+K144</f>
        <v>19172.24594</v>
      </c>
    </row>
    <row collapsed="false" customFormat="false" customHeight="true" hidden="false" ht="19.5" outlineLevel="0" r="40">
      <c r="A40" s="68"/>
      <c r="B40" s="66"/>
      <c r="C40" s="69"/>
      <c r="D40" s="69"/>
      <c r="E40" s="66"/>
      <c r="F40" s="78" t="s">
        <v>104</v>
      </c>
      <c r="G40" s="79" t="n">
        <f aca="false">SUM(H40:K40)</f>
        <v>914.7</v>
      </c>
      <c r="H40" s="74" t="n">
        <v>0</v>
      </c>
      <c r="I40" s="74" t="n">
        <v>0</v>
      </c>
      <c r="J40" s="77" t="n">
        <f aca="false">J60</f>
        <v>0</v>
      </c>
      <c r="K40" s="77" t="n">
        <f aca="false">K184</f>
        <v>914.7</v>
      </c>
    </row>
    <row collapsed="false" customFormat="false" customHeight="true" hidden="false" ht="14.1" outlineLevel="0" r="41">
      <c r="A41" s="68"/>
      <c r="B41" s="66"/>
      <c r="C41" s="69" t="n">
        <v>43101</v>
      </c>
      <c r="D41" s="69" t="n">
        <v>43465</v>
      </c>
      <c r="E41" s="66" t="n">
        <v>2018</v>
      </c>
      <c r="F41" s="70" t="s">
        <v>100</v>
      </c>
      <c r="G41" s="80" t="n">
        <f aca="false">SUM(G42:G45)</f>
        <v>98813.6</v>
      </c>
      <c r="H41" s="81" t="n">
        <f aca="false">SUM(H42:H45)</f>
        <v>0</v>
      </c>
      <c r="I41" s="80" t="n">
        <f aca="false">SUM(I42:I45)</f>
        <v>25736.2</v>
      </c>
      <c r="J41" s="72" t="n">
        <f aca="false">SUM(J42:J45)</f>
        <v>9026.1</v>
      </c>
      <c r="K41" s="80" t="n">
        <f aca="false">SUM(K42:K45)</f>
        <v>64051.3</v>
      </c>
    </row>
    <row collapsed="false" customFormat="false" customHeight="true" hidden="false" ht="19.5" outlineLevel="0" r="42">
      <c r="A42" s="68"/>
      <c r="B42" s="66"/>
      <c r="C42" s="69"/>
      <c r="D42" s="69"/>
      <c r="E42" s="66"/>
      <c r="F42" s="66" t="s">
        <v>101</v>
      </c>
      <c r="G42" s="79" t="n">
        <f aca="false">SUM(H42:K42)</f>
        <v>35436.9</v>
      </c>
      <c r="H42" s="82" t="n">
        <v>0</v>
      </c>
      <c r="I42" s="79" t="n">
        <f aca="false">I62</f>
        <v>13919.4</v>
      </c>
      <c r="J42" s="79" t="n">
        <f aca="false">J62+J146</f>
        <v>2027.4</v>
      </c>
      <c r="K42" s="79" t="n">
        <f aca="false">K62+K146</f>
        <v>19490.1</v>
      </c>
    </row>
    <row collapsed="false" customFormat="false" customHeight="true" hidden="false" ht="19.5" outlineLevel="0" r="43">
      <c r="A43" s="68"/>
      <c r="B43" s="66"/>
      <c r="C43" s="69"/>
      <c r="D43" s="69"/>
      <c r="E43" s="66"/>
      <c r="F43" s="66" t="s">
        <v>102</v>
      </c>
      <c r="G43" s="79" t="n">
        <f aca="false">SUM(H43:K43)</f>
        <v>31875.9</v>
      </c>
      <c r="H43" s="82" t="n">
        <v>0</v>
      </c>
      <c r="I43" s="79" t="n">
        <f aca="false">I63+I147</f>
        <v>5692.4</v>
      </c>
      <c r="J43" s="79" t="n">
        <f aca="false">J63+J147</f>
        <v>2787.6</v>
      </c>
      <c r="K43" s="79" t="n">
        <f aca="false">K63+K147</f>
        <v>23395.9</v>
      </c>
    </row>
    <row collapsed="false" customFormat="false" customHeight="true" hidden="false" ht="19.5" outlineLevel="0" r="44">
      <c r="A44" s="68"/>
      <c r="B44" s="66"/>
      <c r="C44" s="69"/>
      <c r="D44" s="69"/>
      <c r="E44" s="66"/>
      <c r="F44" s="66" t="s">
        <v>103</v>
      </c>
      <c r="G44" s="83" t="n">
        <f aca="false">SUM(H44:K44)</f>
        <v>30143.8</v>
      </c>
      <c r="H44" s="82" t="n">
        <v>0</v>
      </c>
      <c r="I44" s="83" t="n">
        <f aca="false">I64+I148</f>
        <v>6124.4</v>
      </c>
      <c r="J44" s="79" t="n">
        <f aca="false">J64+J148</f>
        <v>4211.1</v>
      </c>
      <c r="K44" s="83" t="n">
        <f aca="false">K64+K148</f>
        <v>19808.3</v>
      </c>
    </row>
    <row collapsed="false" customFormat="false" customHeight="true" hidden="false" ht="19.5" outlineLevel="0" r="45">
      <c r="A45" s="68"/>
      <c r="B45" s="66"/>
      <c r="C45" s="69"/>
      <c r="D45" s="69"/>
      <c r="E45" s="66"/>
      <c r="F45" s="66" t="s">
        <v>104</v>
      </c>
      <c r="G45" s="79" t="n">
        <f aca="false">SUM(H45:K45)</f>
        <v>1357</v>
      </c>
      <c r="H45" s="84" t="n">
        <v>0</v>
      </c>
      <c r="I45" s="82" t="n">
        <v>0</v>
      </c>
      <c r="J45" s="82" t="n">
        <v>0</v>
      </c>
      <c r="K45" s="79" t="n">
        <f aca="false">K186</f>
        <v>1357</v>
      </c>
    </row>
    <row collapsed="false" customFormat="false" customHeight="true" hidden="false" ht="14.1" outlineLevel="0" r="46">
      <c r="A46" s="68"/>
      <c r="B46" s="66"/>
      <c r="C46" s="69" t="n">
        <v>43466</v>
      </c>
      <c r="D46" s="69" t="n">
        <v>43830</v>
      </c>
      <c r="E46" s="66" t="n">
        <v>2019</v>
      </c>
      <c r="F46" s="71" t="s">
        <v>100</v>
      </c>
      <c r="G46" s="72" t="n">
        <f aca="false">SUM(G47:G50)</f>
        <v>82141.5</v>
      </c>
      <c r="H46" s="81" t="n">
        <f aca="false">SUM(H47:H50)</f>
        <v>0</v>
      </c>
      <c r="I46" s="72" t="n">
        <f aca="false">SUM(I47:I50)</f>
        <v>9854.3</v>
      </c>
      <c r="J46" s="72" t="n">
        <f aca="false">SUM(J47:J50)</f>
        <v>9026.1</v>
      </c>
      <c r="K46" s="72" t="n">
        <f aca="false">SUM(K47:K50)</f>
        <v>63261.1</v>
      </c>
    </row>
    <row collapsed="false" customFormat="false" customHeight="true" hidden="false" ht="19.5" outlineLevel="0" r="47">
      <c r="A47" s="68"/>
      <c r="B47" s="66"/>
      <c r="C47" s="69"/>
      <c r="D47" s="69"/>
      <c r="E47" s="66"/>
      <c r="F47" s="66" t="s">
        <v>101</v>
      </c>
      <c r="G47" s="79" t="n">
        <f aca="false">SUM(H47:K47)</f>
        <v>30932.6</v>
      </c>
      <c r="H47" s="74" t="n">
        <v>0</v>
      </c>
      <c r="I47" s="77" t="n">
        <f aca="false">I66</f>
        <v>9637.2</v>
      </c>
      <c r="J47" s="77" t="n">
        <f aca="false">J66+J150</f>
        <v>2027.4</v>
      </c>
      <c r="K47" s="79" t="n">
        <f aca="false">K66+K150</f>
        <v>19268</v>
      </c>
    </row>
    <row collapsed="false" customFormat="false" customHeight="true" hidden="false" ht="19.5" outlineLevel="0" r="48">
      <c r="A48" s="68"/>
      <c r="B48" s="66"/>
      <c r="C48" s="69"/>
      <c r="D48" s="69"/>
      <c r="E48" s="66"/>
      <c r="F48" s="66" t="s">
        <v>102</v>
      </c>
      <c r="G48" s="79" t="n">
        <f aca="false">SUM(H48:K48)</f>
        <v>25913.5</v>
      </c>
      <c r="H48" s="74" t="n">
        <v>0</v>
      </c>
      <c r="I48" s="74" t="n">
        <f aca="false">I67+I151</f>
        <v>0</v>
      </c>
      <c r="J48" s="77" t="n">
        <f aca="false">J67+J151</f>
        <v>2787.6</v>
      </c>
      <c r="K48" s="79" t="n">
        <f aca="false">K67+K151</f>
        <v>23125.9</v>
      </c>
    </row>
    <row collapsed="false" customFormat="false" customHeight="true" hidden="false" ht="19.5" outlineLevel="0" r="49">
      <c r="A49" s="68"/>
      <c r="B49" s="66"/>
      <c r="C49" s="69"/>
      <c r="D49" s="69"/>
      <c r="E49" s="66"/>
      <c r="F49" s="66" t="s">
        <v>103</v>
      </c>
      <c r="G49" s="79" t="n">
        <f aca="false">SUM(H49:K49)</f>
        <v>23938.4</v>
      </c>
      <c r="H49" s="74" t="n">
        <v>0</v>
      </c>
      <c r="I49" s="77" t="n">
        <f aca="false">I68+I152</f>
        <v>217.1</v>
      </c>
      <c r="J49" s="77" t="n">
        <f aca="false">J68+J152</f>
        <v>4211.1</v>
      </c>
      <c r="K49" s="79" t="n">
        <f aca="false">K68+K152</f>
        <v>19510.2</v>
      </c>
    </row>
    <row collapsed="false" customFormat="false" customHeight="true" hidden="false" ht="19.5" outlineLevel="0" r="50">
      <c r="A50" s="68"/>
      <c r="B50" s="66"/>
      <c r="C50" s="69"/>
      <c r="D50" s="69"/>
      <c r="E50" s="66"/>
      <c r="F50" s="78" t="s">
        <v>104</v>
      </c>
      <c r="G50" s="79" t="n">
        <f aca="false">SUM(H50:K50)</f>
        <v>1357</v>
      </c>
      <c r="H50" s="82" t="n">
        <v>0</v>
      </c>
      <c r="I50" s="82" t="n">
        <v>0</v>
      </c>
      <c r="J50" s="82" t="n">
        <v>0</v>
      </c>
      <c r="K50" s="79" t="n">
        <f aca="false">K188</f>
        <v>1357</v>
      </c>
    </row>
    <row collapsed="false" customFormat="false" customHeight="true" hidden="false" ht="19.5" outlineLevel="0" r="51">
      <c r="A51" s="85" t="s">
        <v>100</v>
      </c>
      <c r="B51" s="86"/>
      <c r="C51" s="87" t="n">
        <v>42736</v>
      </c>
      <c r="D51" s="87" t="n">
        <v>43830</v>
      </c>
      <c r="E51" s="86"/>
      <c r="F51" s="88" t="s">
        <v>100</v>
      </c>
      <c r="G51" s="89" t="n">
        <f aca="false">G36+G41+G46</f>
        <v>265485.09387</v>
      </c>
      <c r="H51" s="90" t="n">
        <f aca="false">H36+H41+H46</f>
        <v>12.2</v>
      </c>
      <c r="I51" s="91" t="n">
        <f aca="false">I36+I41+I46</f>
        <v>47535.6</v>
      </c>
      <c r="J51" s="90" t="n">
        <f aca="false">J36+J41+J46</f>
        <v>29683.7</v>
      </c>
      <c r="K51" s="89" t="n">
        <f aca="false">K36+K41+K46</f>
        <v>188253.59387</v>
      </c>
    </row>
    <row collapsed="false" customFormat="false" customHeight="true" hidden="false" ht="19.5" outlineLevel="0" r="52">
      <c r="A52" s="85"/>
      <c r="B52" s="86"/>
      <c r="C52" s="87"/>
      <c r="D52" s="87"/>
      <c r="E52" s="86"/>
      <c r="F52" s="86" t="s">
        <v>101</v>
      </c>
      <c r="G52" s="89" t="n">
        <f aca="false">G37+G42+G47</f>
        <v>94744.89169</v>
      </c>
      <c r="H52" s="92" t="n">
        <f aca="false">H37+H42+H47</f>
        <v>0</v>
      </c>
      <c r="I52" s="93" t="n">
        <f aca="false">I37+I42+I47</f>
        <v>27323.456</v>
      </c>
      <c r="J52" s="93" t="n">
        <f aca="false">J37+J42+J47</f>
        <v>7501.656</v>
      </c>
      <c r="K52" s="89" t="n">
        <f aca="false">K37+K42+K47</f>
        <v>59919.77969</v>
      </c>
    </row>
    <row collapsed="false" customFormat="false" customHeight="true" hidden="false" ht="19.5" outlineLevel="0" r="53">
      <c r="A53" s="85"/>
      <c r="B53" s="86"/>
      <c r="C53" s="87"/>
      <c r="D53" s="87"/>
      <c r="E53" s="86"/>
      <c r="F53" s="86" t="s">
        <v>102</v>
      </c>
      <c r="G53" s="89" t="n">
        <f aca="false">G38+G43+G48</f>
        <v>84785.85424</v>
      </c>
      <c r="H53" s="92" t="n">
        <f aca="false">H38+H43+H48</f>
        <v>0</v>
      </c>
      <c r="I53" s="93" t="n">
        <f aca="false">I38+I43+I48</f>
        <v>9286.843</v>
      </c>
      <c r="J53" s="93" t="n">
        <f aca="false">J38+J43+J48</f>
        <v>9284.643</v>
      </c>
      <c r="K53" s="89" t="n">
        <f aca="false">K38+K43+K48</f>
        <v>66214.36824</v>
      </c>
    </row>
    <row collapsed="false" customFormat="false" customHeight="true" hidden="false" ht="19.5" outlineLevel="0" r="54">
      <c r="A54" s="85"/>
      <c r="B54" s="86"/>
      <c r="C54" s="87"/>
      <c r="D54" s="87"/>
      <c r="E54" s="86"/>
      <c r="F54" s="86" t="s">
        <v>103</v>
      </c>
      <c r="G54" s="89" t="n">
        <f aca="false">G39+G44+G49</f>
        <v>82325.64794</v>
      </c>
      <c r="H54" s="90" t="n">
        <f aca="false">H39+H44+H49</f>
        <v>12.2</v>
      </c>
      <c r="I54" s="93" t="n">
        <f aca="false">I39+I44+I49</f>
        <v>10925.301</v>
      </c>
      <c r="J54" s="93" t="n">
        <f aca="false">J39+J44+J49</f>
        <v>12897.401</v>
      </c>
      <c r="K54" s="89" t="n">
        <f aca="false">K39+K44+K49</f>
        <v>58490.74594</v>
      </c>
    </row>
    <row collapsed="false" customFormat="false" customHeight="true" hidden="false" ht="19.5" outlineLevel="0" r="55">
      <c r="A55" s="85"/>
      <c r="B55" s="86"/>
      <c r="C55" s="87"/>
      <c r="D55" s="87"/>
      <c r="E55" s="86"/>
      <c r="F55" s="94" t="s">
        <v>104</v>
      </c>
      <c r="G55" s="90" t="n">
        <f aca="false">G40+G45+G50</f>
        <v>3628.7</v>
      </c>
      <c r="H55" s="92" t="n">
        <f aca="false">H40+H45+H50</f>
        <v>0</v>
      </c>
      <c r="I55" s="92" t="n">
        <f aca="false">I40+I45+I50</f>
        <v>0</v>
      </c>
      <c r="J55" s="92" t="n">
        <f aca="false">J40+J45+J50</f>
        <v>0</v>
      </c>
      <c r="K55" s="90" t="n">
        <f aca="false">K40+K45+K50</f>
        <v>3628.7</v>
      </c>
    </row>
    <row collapsed="false" customFormat="false" customHeight="true" hidden="false" ht="24.75" outlineLevel="0" r="56">
      <c r="A56" s="68" t="s">
        <v>105</v>
      </c>
      <c r="B56" s="66" t="s">
        <v>106</v>
      </c>
      <c r="C56" s="95" t="n">
        <v>42736</v>
      </c>
      <c r="D56" s="95" t="n">
        <v>43100</v>
      </c>
      <c r="E56" s="96" t="n">
        <v>2017</v>
      </c>
      <c r="F56" s="80" t="s">
        <v>100</v>
      </c>
      <c r="G56" s="71" t="n">
        <f aca="false">H56+I56+J56+K56</f>
        <v>82720.79881</v>
      </c>
      <c r="H56" s="72" t="n">
        <f aca="false">SUM(H57:H59)</f>
        <v>12.2</v>
      </c>
      <c r="I56" s="72" t="n">
        <f aca="false">SUM(I57:I59)</f>
        <v>11945.1</v>
      </c>
      <c r="J56" s="72" t="n">
        <f aca="false">J57+J58+J59+J60</f>
        <v>11631.5</v>
      </c>
      <c r="K56" s="71" t="n">
        <f aca="false">SUM(K57:K59)</f>
        <v>59131.99881</v>
      </c>
    </row>
    <row collapsed="false" customFormat="false" customHeight="true" hidden="false" ht="19.5" outlineLevel="0" r="57">
      <c r="A57" s="68"/>
      <c r="B57" s="66"/>
      <c r="C57" s="95"/>
      <c r="D57" s="95"/>
      <c r="E57" s="96"/>
      <c r="F57" s="67" t="s">
        <v>101</v>
      </c>
      <c r="G57" s="73" t="n">
        <f aca="false">SUM(H57:K57)</f>
        <v>28204.69663</v>
      </c>
      <c r="H57" s="74" t="n">
        <v>0</v>
      </c>
      <c r="I57" s="75" t="n">
        <f aca="false">'7.1'!I252</f>
        <v>3766.856</v>
      </c>
      <c r="J57" s="76" t="n">
        <f aca="false">'7.1'!J252</f>
        <v>3446.856</v>
      </c>
      <c r="K57" s="73" t="n">
        <f aca="false">'7.1'!K252</f>
        <v>20990.98463</v>
      </c>
    </row>
    <row collapsed="false" customFormat="false" customHeight="true" hidden="false" ht="19.5" outlineLevel="0" r="58">
      <c r="A58" s="68"/>
      <c r="B58" s="66"/>
      <c r="C58" s="95"/>
      <c r="D58" s="95"/>
      <c r="E58" s="96"/>
      <c r="F58" s="67" t="s">
        <v>102</v>
      </c>
      <c r="G58" s="73" t="n">
        <f aca="false">SUM(H58:K58)</f>
        <v>26422.25424</v>
      </c>
      <c r="H58" s="74" t="n">
        <v>0</v>
      </c>
      <c r="I58" s="76" t="n">
        <f aca="false">'7.1'!I270</f>
        <v>3594.443</v>
      </c>
      <c r="J58" s="76" t="n">
        <f aca="false">'7.1'!J253</f>
        <v>3709.443</v>
      </c>
      <c r="K58" s="73" t="n">
        <f aca="false">'7.1'!K253</f>
        <v>19118.36824</v>
      </c>
    </row>
    <row collapsed="false" customFormat="false" customHeight="true" hidden="false" ht="19.5" outlineLevel="0" r="59">
      <c r="A59" s="68"/>
      <c r="B59" s="66"/>
      <c r="C59" s="95"/>
      <c r="D59" s="95"/>
      <c r="E59" s="96"/>
      <c r="F59" s="67" t="s">
        <v>103</v>
      </c>
      <c r="G59" s="73" t="n">
        <f aca="false">SUM(H59:K59)</f>
        <v>28093.84794</v>
      </c>
      <c r="H59" s="77" t="n">
        <f aca="false">H129</f>
        <v>12.2</v>
      </c>
      <c r="I59" s="76" t="n">
        <f aca="false">'7.1'!I254</f>
        <v>4583.801</v>
      </c>
      <c r="J59" s="76" t="n">
        <f aca="false">'7.1'!J254</f>
        <v>4475.201</v>
      </c>
      <c r="K59" s="73" t="n">
        <f aca="false">'7.1'!K254</f>
        <v>19022.64594</v>
      </c>
    </row>
    <row collapsed="false" customFormat="false" customHeight="true" hidden="false" ht="19.5" outlineLevel="0" r="60">
      <c r="A60" s="68"/>
      <c r="B60" s="66"/>
      <c r="C60" s="97"/>
      <c r="D60" s="97"/>
      <c r="E60" s="98"/>
      <c r="F60" s="67" t="s">
        <v>107</v>
      </c>
      <c r="G60" s="79" t="n">
        <f aca="false">H60+I60+J60+K60</f>
        <v>0</v>
      </c>
      <c r="H60" s="74" t="n">
        <f aca="false">H125</f>
        <v>0</v>
      </c>
      <c r="I60" s="77" t="n">
        <f aca="false">I125</f>
        <v>0</v>
      </c>
      <c r="J60" s="77" t="n">
        <f aca="false">'7.1'!J255</f>
        <v>0</v>
      </c>
      <c r="K60" s="79" t="n">
        <f aca="false">K125</f>
        <v>0</v>
      </c>
    </row>
    <row collapsed="false" customFormat="false" customHeight="true" hidden="false" ht="14.1" outlineLevel="0" r="61">
      <c r="A61" s="68"/>
      <c r="B61" s="66"/>
      <c r="C61" s="69" t="n">
        <v>43101</v>
      </c>
      <c r="D61" s="69" t="n">
        <v>43465</v>
      </c>
      <c r="E61" s="66" t="n">
        <v>2018</v>
      </c>
      <c r="F61" s="99" t="s">
        <v>100</v>
      </c>
      <c r="G61" s="91" t="n">
        <f aca="false">SUM(G62:G64)</f>
        <v>96246.9</v>
      </c>
      <c r="H61" s="92" t="n">
        <f aca="false">SUM(H62:H64)</f>
        <v>0</v>
      </c>
      <c r="I61" s="91" t="n">
        <f aca="false">SUM(I62:I64)</f>
        <v>25736.2</v>
      </c>
      <c r="J61" s="90" t="n">
        <f aca="false">SUM(J62:J64)</f>
        <v>9026.1</v>
      </c>
      <c r="K61" s="91" t="n">
        <f aca="false">SUM(K62:K64)</f>
        <v>61484.6</v>
      </c>
    </row>
    <row collapsed="false" customFormat="false" customHeight="true" hidden="false" ht="19.5" outlineLevel="0" r="62">
      <c r="A62" s="68"/>
      <c r="B62" s="66"/>
      <c r="C62" s="69"/>
      <c r="D62" s="69"/>
      <c r="E62" s="66"/>
      <c r="F62" s="67" t="s">
        <v>101</v>
      </c>
      <c r="G62" s="79" t="n">
        <f aca="false">SUM(H62:K62)</f>
        <v>35436.9</v>
      </c>
      <c r="H62" s="74" t="n">
        <v>0</v>
      </c>
      <c r="I62" s="77" t="n">
        <f aca="false">'7.1'!I257</f>
        <v>13919.4</v>
      </c>
      <c r="J62" s="77" t="n">
        <f aca="false">'7.1'!J257</f>
        <v>2027.4</v>
      </c>
      <c r="K62" s="79" t="n">
        <f aca="false">'7.1'!K257</f>
        <v>19490.1</v>
      </c>
    </row>
    <row collapsed="false" customFormat="false" customHeight="true" hidden="false" ht="19.5" outlineLevel="0" r="63">
      <c r="A63" s="68"/>
      <c r="B63" s="66"/>
      <c r="C63" s="69"/>
      <c r="D63" s="69"/>
      <c r="E63" s="66"/>
      <c r="F63" s="67" t="s">
        <v>102</v>
      </c>
      <c r="G63" s="79" t="n">
        <f aca="false">SUM(H63:K63)</f>
        <v>30860.2</v>
      </c>
      <c r="H63" s="74" t="n">
        <v>0</v>
      </c>
      <c r="I63" s="77" t="n">
        <f aca="false">'7.1'!I258</f>
        <v>5692.4</v>
      </c>
      <c r="J63" s="77" t="n">
        <f aca="false">'7.1'!J258</f>
        <v>2787.6</v>
      </c>
      <c r="K63" s="79" t="n">
        <f aca="false">'7.1'!K258</f>
        <v>22380.2</v>
      </c>
    </row>
    <row collapsed="false" customFormat="false" customHeight="true" hidden="false" ht="19.5" outlineLevel="0" r="64">
      <c r="A64" s="68"/>
      <c r="B64" s="66"/>
      <c r="C64" s="69"/>
      <c r="D64" s="69"/>
      <c r="E64" s="66"/>
      <c r="F64" s="67" t="s">
        <v>103</v>
      </c>
      <c r="G64" s="83" t="n">
        <f aca="false">SUM(H64:K64)</f>
        <v>29949.8</v>
      </c>
      <c r="H64" s="100" t="n">
        <v>0</v>
      </c>
      <c r="I64" s="101" t="n">
        <f aca="false">'7.1'!I259</f>
        <v>6124.4</v>
      </c>
      <c r="J64" s="77" t="n">
        <f aca="false">'7.1'!J259</f>
        <v>4211.1</v>
      </c>
      <c r="K64" s="83" t="n">
        <f aca="false">'7.1'!K259</f>
        <v>19614.3</v>
      </c>
    </row>
    <row collapsed="false" customFormat="false" customHeight="true" hidden="false" ht="14.1" outlineLevel="0" r="65">
      <c r="A65" s="68"/>
      <c r="B65" s="66"/>
      <c r="C65" s="69" t="n">
        <v>43466</v>
      </c>
      <c r="D65" s="69" t="n">
        <v>43830</v>
      </c>
      <c r="E65" s="66" t="n">
        <v>2019</v>
      </c>
      <c r="F65" s="99" t="s">
        <v>100</v>
      </c>
      <c r="G65" s="90" t="n">
        <f aca="false">SUM(G66:G68)</f>
        <v>79594.8</v>
      </c>
      <c r="H65" s="92" t="n">
        <f aca="false">SUM(H66:H68)</f>
        <v>0</v>
      </c>
      <c r="I65" s="90" t="n">
        <f aca="false">SUM(I66:I68)</f>
        <v>9854.3</v>
      </c>
      <c r="J65" s="90" t="n">
        <f aca="false">SUM(J66:J68)</f>
        <v>9026.1</v>
      </c>
      <c r="K65" s="90" t="n">
        <f aca="false">SUM(K66:K68)</f>
        <v>60714.4</v>
      </c>
    </row>
    <row collapsed="false" customFormat="false" customHeight="true" hidden="false" ht="19.5" outlineLevel="0" r="66">
      <c r="A66" s="68"/>
      <c r="B66" s="66"/>
      <c r="C66" s="69"/>
      <c r="D66" s="69"/>
      <c r="E66" s="66"/>
      <c r="F66" s="67" t="s">
        <v>101</v>
      </c>
      <c r="G66" s="79" t="n">
        <f aca="false">SUM(H66:K66)</f>
        <v>30932.6</v>
      </c>
      <c r="H66" s="74" t="n">
        <v>0</v>
      </c>
      <c r="I66" s="77" t="n">
        <f aca="false">'7.1'!I261</f>
        <v>9637.2</v>
      </c>
      <c r="J66" s="77" t="n">
        <f aca="false">'7.1'!J261</f>
        <v>2027.4</v>
      </c>
      <c r="K66" s="79" t="n">
        <f aca="false">'7.1'!K261</f>
        <v>19268</v>
      </c>
    </row>
    <row collapsed="false" customFormat="false" customHeight="true" hidden="false" ht="19.5" outlineLevel="0" r="67">
      <c r="A67" s="68"/>
      <c r="B67" s="66"/>
      <c r="C67" s="69"/>
      <c r="D67" s="69"/>
      <c r="E67" s="66"/>
      <c r="F67" s="67" t="s">
        <v>102</v>
      </c>
      <c r="G67" s="79" t="n">
        <f aca="false">SUM(H67:K67)</f>
        <v>24914.6</v>
      </c>
      <c r="H67" s="74" t="n">
        <v>0</v>
      </c>
      <c r="I67" s="74" t="n">
        <f aca="false">'7.1'!I262</f>
        <v>0</v>
      </c>
      <c r="J67" s="77" t="n">
        <f aca="false">'7.1'!J262</f>
        <v>2787.6</v>
      </c>
      <c r="K67" s="79" t="n">
        <f aca="false">'7.1'!K262</f>
        <v>22127</v>
      </c>
    </row>
    <row collapsed="false" customFormat="false" customHeight="true" hidden="false" ht="19.5" outlineLevel="0" r="68">
      <c r="A68" s="68"/>
      <c r="B68" s="66"/>
      <c r="C68" s="69"/>
      <c r="D68" s="69"/>
      <c r="E68" s="66"/>
      <c r="F68" s="67" t="s">
        <v>103</v>
      </c>
      <c r="G68" s="79" t="n">
        <f aca="false">SUM(H68:K68)</f>
        <v>23747.6</v>
      </c>
      <c r="H68" s="74" t="n">
        <v>0</v>
      </c>
      <c r="I68" s="77" t="n">
        <f aca="false">'7.1'!I263</f>
        <v>217.1</v>
      </c>
      <c r="J68" s="77" t="n">
        <f aca="false">'7.1'!J263</f>
        <v>4211.1</v>
      </c>
      <c r="K68" s="79" t="n">
        <f aca="false">'7.1'!K263</f>
        <v>19319.4</v>
      </c>
    </row>
    <row collapsed="false" customFormat="false" customHeight="true" hidden="false" ht="16.7" outlineLevel="0" r="69">
      <c r="A69" s="85" t="s">
        <v>100</v>
      </c>
      <c r="B69" s="86"/>
      <c r="C69" s="87" t="n">
        <v>42736</v>
      </c>
      <c r="D69" s="87" t="n">
        <v>43830</v>
      </c>
      <c r="E69" s="86"/>
      <c r="F69" s="99" t="s">
        <v>100</v>
      </c>
      <c r="G69" s="89" t="n">
        <f aca="false">G70+G71+G72+G73</f>
        <v>258562.49881</v>
      </c>
      <c r="H69" s="90" t="n">
        <f aca="false">SUM(H70:H72)</f>
        <v>12.2</v>
      </c>
      <c r="I69" s="91" t="n">
        <f aca="false">SUM(I70:I72)</f>
        <v>47535.6</v>
      </c>
      <c r="J69" s="90" t="n">
        <f aca="false">J70+J71+J72+J73</f>
        <v>29683.7</v>
      </c>
      <c r="K69" s="89" t="n">
        <f aca="false">SUM(K70:K72)</f>
        <v>181330.99881</v>
      </c>
    </row>
    <row collapsed="false" customFormat="false" customHeight="true" hidden="false" ht="19.5" outlineLevel="0" r="70">
      <c r="A70" s="85"/>
      <c r="B70" s="86"/>
      <c r="C70" s="87"/>
      <c r="D70" s="87"/>
      <c r="E70" s="86"/>
      <c r="F70" s="102" t="s">
        <v>101</v>
      </c>
      <c r="G70" s="89" t="n">
        <f aca="false">SUM(H70:K70)</f>
        <v>94574.19663</v>
      </c>
      <c r="H70" s="103" t="n">
        <v>0</v>
      </c>
      <c r="I70" s="93" t="n">
        <f aca="false">I57+I62+I66</f>
        <v>27323.456</v>
      </c>
      <c r="J70" s="104" t="n">
        <f aca="false">'7.1'!J265</f>
        <v>7501.656</v>
      </c>
      <c r="K70" s="89" t="n">
        <f aca="false">'7.1'!K265</f>
        <v>59749.08463</v>
      </c>
    </row>
    <row collapsed="false" customFormat="false" customHeight="true" hidden="false" ht="19.5" outlineLevel="0" r="71">
      <c r="A71" s="85"/>
      <c r="B71" s="86"/>
      <c r="C71" s="87"/>
      <c r="D71" s="87"/>
      <c r="E71" s="86"/>
      <c r="F71" s="102" t="s">
        <v>102</v>
      </c>
      <c r="G71" s="89" t="n">
        <f aca="false">SUM(H71:K71)</f>
        <v>82197.05424</v>
      </c>
      <c r="H71" s="103" t="n">
        <v>0</v>
      </c>
      <c r="I71" s="104" t="n">
        <f aca="false">I58+I63+I67</f>
        <v>9286.843</v>
      </c>
      <c r="J71" s="104" t="n">
        <f aca="false">'7.1'!J266</f>
        <v>9284.643</v>
      </c>
      <c r="K71" s="89" t="n">
        <f aca="false">'7.1'!K266</f>
        <v>63625.56824</v>
      </c>
    </row>
    <row collapsed="false" customFormat="false" customHeight="true" hidden="false" ht="19.5" outlineLevel="0" r="72">
      <c r="A72" s="85"/>
      <c r="B72" s="86"/>
      <c r="C72" s="87"/>
      <c r="D72" s="87"/>
      <c r="E72" s="86"/>
      <c r="F72" s="102" t="s">
        <v>103</v>
      </c>
      <c r="G72" s="89" t="n">
        <f aca="false">SUM(H72:K72)</f>
        <v>81791.24794</v>
      </c>
      <c r="H72" s="105" t="n">
        <f aca="false">H59</f>
        <v>12.2</v>
      </c>
      <c r="I72" s="104" t="n">
        <f aca="false">I59+I64+I68</f>
        <v>10925.301</v>
      </c>
      <c r="J72" s="104" t="n">
        <f aca="false">'7.1'!J267</f>
        <v>12897.401</v>
      </c>
      <c r="K72" s="89" t="n">
        <f aca="false">'7.1'!K267</f>
        <v>57956.34594</v>
      </c>
    </row>
    <row collapsed="false" customFormat="false" customHeight="true" hidden="false" ht="19.5" outlineLevel="0" r="73">
      <c r="A73" s="85"/>
      <c r="B73" s="86"/>
      <c r="C73" s="87"/>
      <c r="D73" s="87"/>
      <c r="E73" s="86"/>
      <c r="F73" s="102" t="s">
        <v>107</v>
      </c>
      <c r="G73" s="90" t="n">
        <f aca="false">H73+I73+J73+K73</f>
        <v>0</v>
      </c>
      <c r="H73" s="106" t="n">
        <f aca="false">H60</f>
        <v>0</v>
      </c>
      <c r="I73" s="107" t="n">
        <f aca="false">I60</f>
        <v>0</v>
      </c>
      <c r="J73" s="107" t="n">
        <f aca="false">J60</f>
        <v>0</v>
      </c>
      <c r="K73" s="90" t="n">
        <f aca="false">K60</f>
        <v>0</v>
      </c>
    </row>
    <row collapsed="false" customFormat="false" customHeight="true" hidden="false" ht="19.5" outlineLevel="0" r="74">
      <c r="A74" s="108" t="s">
        <v>19</v>
      </c>
      <c r="B74" s="109" t="s">
        <v>108</v>
      </c>
      <c r="C74" s="69" t="n">
        <v>42736</v>
      </c>
      <c r="D74" s="69" t="n">
        <v>43100</v>
      </c>
      <c r="E74" s="66" t="n">
        <v>2017</v>
      </c>
      <c r="F74" s="86" t="s">
        <v>100</v>
      </c>
      <c r="G74" s="110" t="n">
        <f aca="false">G75+G76+G77</f>
        <v>80531.49881</v>
      </c>
      <c r="H74" s="110" t="n">
        <f aca="false">H75+H76+H77</f>
        <v>0</v>
      </c>
      <c r="I74" s="111" t="n">
        <f aca="false">I75+I76+I77</f>
        <v>11516.5</v>
      </c>
      <c r="J74" s="111" t="n">
        <f aca="false">J75+J76+J77</f>
        <v>11516.5</v>
      </c>
      <c r="K74" s="112" t="n">
        <f aca="false">K75+K76+K77</f>
        <v>57498.49881</v>
      </c>
    </row>
    <row collapsed="false" customFormat="false" customHeight="true" hidden="false" ht="19.5" outlineLevel="0" r="75">
      <c r="A75" s="108"/>
      <c r="B75" s="109"/>
      <c r="C75" s="69"/>
      <c r="D75" s="69"/>
      <c r="E75" s="66"/>
      <c r="F75" s="66" t="s">
        <v>101</v>
      </c>
      <c r="G75" s="100" t="n">
        <f aca="false">H75+I75+J75+K75</f>
        <v>26699.39663</v>
      </c>
      <c r="H75" s="100" t="n">
        <v>0</v>
      </c>
      <c r="I75" s="100" t="n">
        <f aca="false">'7.1'!I269</f>
        <v>3446.856</v>
      </c>
      <c r="J75" s="100" t="n">
        <f aca="false">'7.1'!J269</f>
        <v>3446.856</v>
      </c>
      <c r="K75" s="113" t="n">
        <f aca="false">'7.1'!K269</f>
        <v>19805.68463</v>
      </c>
    </row>
    <row collapsed="false" customFormat="false" customHeight="true" hidden="false" ht="19.5" outlineLevel="0" r="76">
      <c r="A76" s="108"/>
      <c r="B76" s="109"/>
      <c r="C76" s="69"/>
      <c r="D76" s="69"/>
      <c r="E76" s="66"/>
      <c r="F76" s="66" t="s">
        <v>102</v>
      </c>
      <c r="G76" s="113" t="n">
        <f aca="false">H76+I76+J76+K76</f>
        <v>25976.65424</v>
      </c>
      <c r="H76" s="100" t="n">
        <v>0</v>
      </c>
      <c r="I76" s="100" t="n">
        <f aca="false">'7.1'!I270</f>
        <v>3594.443</v>
      </c>
      <c r="J76" s="100" t="n">
        <f aca="false">'7.1'!J270</f>
        <v>3594.443</v>
      </c>
      <c r="K76" s="113" t="n">
        <f aca="false">'7.1'!K270</f>
        <v>18787.76824</v>
      </c>
    </row>
    <row collapsed="false" customFormat="false" customHeight="true" hidden="false" ht="19.5" outlineLevel="0" r="77">
      <c r="A77" s="108"/>
      <c r="B77" s="109"/>
      <c r="C77" s="69"/>
      <c r="D77" s="69"/>
      <c r="E77" s="66"/>
      <c r="F77" s="66" t="s">
        <v>103</v>
      </c>
      <c r="G77" s="100" t="n">
        <f aca="false">H77+I77+J77+K77</f>
        <v>27855.44794</v>
      </c>
      <c r="H77" s="100" t="n">
        <v>0</v>
      </c>
      <c r="I77" s="100" t="n">
        <f aca="false">'7.1'!I271</f>
        <v>4475.201</v>
      </c>
      <c r="J77" s="100" t="n">
        <f aca="false">'7.1'!J271</f>
        <v>4475.201</v>
      </c>
      <c r="K77" s="113" t="n">
        <f aca="false">'7.1'!K271</f>
        <v>18905.04594</v>
      </c>
    </row>
    <row collapsed="false" customFormat="false" customHeight="true" hidden="false" ht="19.5" outlineLevel="0" r="78">
      <c r="A78" s="108"/>
      <c r="B78" s="109"/>
      <c r="C78" s="69" t="n">
        <v>43101</v>
      </c>
      <c r="D78" s="69" t="n">
        <v>43465</v>
      </c>
      <c r="E78" s="66" t="n">
        <v>2018</v>
      </c>
      <c r="F78" s="86" t="s">
        <v>100</v>
      </c>
      <c r="G78" s="111" t="n">
        <f aca="false">G79+G80+G81</f>
        <v>83137.9</v>
      </c>
      <c r="H78" s="110" t="n">
        <f aca="false">H79+H80+H81</f>
        <v>0</v>
      </c>
      <c r="I78" s="110" t="n">
        <f aca="false">I79+I80+I81</f>
        <v>15848.1</v>
      </c>
      <c r="J78" s="111" t="n">
        <f aca="false">J79+J80+J81</f>
        <v>7761</v>
      </c>
      <c r="K78" s="111" t="n">
        <f aca="false">K79+K80+K81</f>
        <v>59528.8</v>
      </c>
    </row>
    <row collapsed="false" customFormat="false" customHeight="true" hidden="false" ht="19.5" outlineLevel="0" r="79">
      <c r="A79" s="108"/>
      <c r="B79" s="109"/>
      <c r="C79" s="69"/>
      <c r="D79" s="69"/>
      <c r="E79" s="66"/>
      <c r="F79" s="66" t="s">
        <v>101</v>
      </c>
      <c r="G79" s="114" t="n">
        <f aca="false">SUM(H79:K79)</f>
        <v>25385.2</v>
      </c>
      <c r="H79" s="100" t="n">
        <v>0</v>
      </c>
      <c r="I79" s="100" t="n">
        <f aca="false">'7.1'!I273</f>
        <v>4139.9</v>
      </c>
      <c r="J79" s="100" t="n">
        <f aca="false">'7.1'!J273</f>
        <v>2027.4</v>
      </c>
      <c r="K79" s="114" t="n">
        <f aca="false">'7.1'!K273</f>
        <v>19217.9</v>
      </c>
    </row>
    <row collapsed="false" customFormat="false" customHeight="true" hidden="false" ht="19.5" outlineLevel="0" r="80">
      <c r="A80" s="108"/>
      <c r="B80" s="109"/>
      <c r="C80" s="69"/>
      <c r="D80" s="69"/>
      <c r="E80" s="66"/>
      <c r="F80" s="66" t="s">
        <v>102</v>
      </c>
      <c r="G80" s="114" t="n">
        <f aca="false">SUM(H80:K80)</f>
        <v>29360.2</v>
      </c>
      <c r="H80" s="100" t="n">
        <v>0</v>
      </c>
      <c r="I80" s="100" t="n">
        <f aca="false">'7.1'!I274</f>
        <v>5692.4</v>
      </c>
      <c r="J80" s="100" t="n">
        <f aca="false">'7.1'!J274</f>
        <v>2787.6</v>
      </c>
      <c r="K80" s="114" t="n">
        <f aca="false">'7.1'!K274</f>
        <v>20880.2</v>
      </c>
    </row>
    <row collapsed="false" customFormat="false" customHeight="true" hidden="false" ht="19.5" outlineLevel="0" r="81">
      <c r="A81" s="108"/>
      <c r="B81" s="109"/>
      <c r="C81" s="69"/>
      <c r="D81" s="69"/>
      <c r="E81" s="66"/>
      <c r="F81" s="66" t="s">
        <v>103</v>
      </c>
      <c r="G81" s="114" t="n">
        <f aca="false">SUM(H81:K81)</f>
        <v>28392.5</v>
      </c>
      <c r="H81" s="100" t="n">
        <v>0</v>
      </c>
      <c r="I81" s="100" t="n">
        <f aca="false">'7.1'!I275</f>
        <v>6015.8</v>
      </c>
      <c r="J81" s="114" t="n">
        <f aca="false">'7.1'!J275</f>
        <v>2946</v>
      </c>
      <c r="K81" s="114" t="n">
        <f aca="false">'7.1'!K275</f>
        <v>19430.7</v>
      </c>
    </row>
    <row collapsed="false" customFormat="false" customHeight="true" hidden="false" ht="19.5" outlineLevel="0" r="82">
      <c r="A82" s="108"/>
      <c r="B82" s="109"/>
      <c r="C82" s="69" t="n">
        <v>43466</v>
      </c>
      <c r="D82" s="69" t="n">
        <v>43830</v>
      </c>
      <c r="E82" s="66" t="n">
        <v>2019</v>
      </c>
      <c r="F82" s="86" t="s">
        <v>100</v>
      </c>
      <c r="G82" s="111" t="n">
        <f aca="false">G83+G84+G85</f>
        <v>66534.8</v>
      </c>
      <c r="H82" s="110" t="n">
        <f aca="false">H83+H84+H85</f>
        <v>0</v>
      </c>
      <c r="I82" s="110" t="n">
        <f aca="false">I83+I84+I85</f>
        <v>0</v>
      </c>
      <c r="J82" s="111" t="n">
        <f aca="false">J83+J84+J85</f>
        <v>7761</v>
      </c>
      <c r="K82" s="111" t="n">
        <f aca="false">K83+K84+K85</f>
        <v>58773.8</v>
      </c>
    </row>
    <row collapsed="false" customFormat="false" customHeight="true" hidden="false" ht="19.5" outlineLevel="0" r="83">
      <c r="A83" s="108"/>
      <c r="B83" s="109"/>
      <c r="C83" s="69"/>
      <c r="D83" s="69"/>
      <c r="E83" s="66"/>
      <c r="F83" s="66" t="s">
        <v>101</v>
      </c>
      <c r="G83" s="114" t="n">
        <f aca="false">SUM(H83:K83)</f>
        <v>21010.7</v>
      </c>
      <c r="H83" s="100" t="n">
        <v>0</v>
      </c>
      <c r="I83" s="100" t="n">
        <f aca="false">'7.1'!I277</f>
        <v>0</v>
      </c>
      <c r="J83" s="100" t="n">
        <f aca="false">'7.1'!J277</f>
        <v>2027.4</v>
      </c>
      <c r="K83" s="114" t="n">
        <f aca="false">'7.1'!K277</f>
        <v>18983.3</v>
      </c>
    </row>
    <row collapsed="false" customFormat="false" customHeight="true" hidden="false" ht="19.5" outlineLevel="0" r="84">
      <c r="A84" s="108"/>
      <c r="B84" s="109"/>
      <c r="C84" s="69"/>
      <c r="D84" s="69"/>
      <c r="E84" s="66"/>
      <c r="F84" s="66" t="s">
        <v>102</v>
      </c>
      <c r="G84" s="114" t="n">
        <f aca="false">SUM(H84:K84)</f>
        <v>23439.3</v>
      </c>
      <c r="H84" s="100" t="n">
        <v>0</v>
      </c>
      <c r="I84" s="100" t="n">
        <f aca="false">'7.1'!I278</f>
        <v>0</v>
      </c>
      <c r="J84" s="100" t="n">
        <f aca="false">'7.1'!J278</f>
        <v>2787.6</v>
      </c>
      <c r="K84" s="114" t="n">
        <f aca="false">'7.1'!K278</f>
        <v>20651.7</v>
      </c>
    </row>
    <row collapsed="false" customFormat="false" customHeight="true" hidden="false" ht="19.5" outlineLevel="0" r="85">
      <c r="A85" s="108"/>
      <c r="B85" s="109"/>
      <c r="C85" s="69"/>
      <c r="D85" s="69"/>
      <c r="E85" s="66"/>
      <c r="F85" s="66" t="s">
        <v>103</v>
      </c>
      <c r="G85" s="114" t="n">
        <f aca="false">SUM(H85:K85)</f>
        <v>22084.8</v>
      </c>
      <c r="H85" s="100" t="n">
        <v>0</v>
      </c>
      <c r="I85" s="100" t="n">
        <f aca="false">'7.1'!I279</f>
        <v>0</v>
      </c>
      <c r="J85" s="114" t="n">
        <f aca="false">'7.1'!J279</f>
        <v>2946</v>
      </c>
      <c r="K85" s="114" t="n">
        <f aca="false">'7.1'!K279</f>
        <v>19138.8</v>
      </c>
    </row>
    <row collapsed="false" customFormat="false" customHeight="true" hidden="false" ht="19.5" outlineLevel="0" r="86">
      <c r="A86" s="66"/>
      <c r="B86" s="86" t="s">
        <v>100</v>
      </c>
      <c r="C86" s="87" t="n">
        <v>42736</v>
      </c>
      <c r="D86" s="115" t="n">
        <v>43830</v>
      </c>
      <c r="E86" s="86"/>
      <c r="F86" s="86"/>
      <c r="G86" s="112" t="n">
        <f aca="false">G74+G78+G82</f>
        <v>230204.19881</v>
      </c>
      <c r="H86" s="110" t="n">
        <f aca="false">H74+H78+H82</f>
        <v>0</v>
      </c>
      <c r="I86" s="111" t="n">
        <f aca="false">I74+I78+I82</f>
        <v>27364.6</v>
      </c>
      <c r="J86" s="111" t="n">
        <f aca="false">J74+J78+J82</f>
        <v>27038.5</v>
      </c>
      <c r="K86" s="112" t="n">
        <f aca="false">K74+K78+K82</f>
        <v>175801.09881</v>
      </c>
    </row>
    <row collapsed="false" customFormat="false" customHeight="true" hidden="false" ht="19.5" outlineLevel="0" r="87">
      <c r="A87" s="66" t="s">
        <v>109</v>
      </c>
      <c r="B87" s="66" t="s">
        <v>110</v>
      </c>
      <c r="C87" s="69" t="n">
        <v>42736</v>
      </c>
      <c r="D87" s="69" t="n">
        <v>43100</v>
      </c>
      <c r="E87" s="66" t="n">
        <v>2017</v>
      </c>
      <c r="F87" s="86" t="s">
        <v>100</v>
      </c>
      <c r="G87" s="111" t="n">
        <f aca="false">G88+G89+G90</f>
        <v>674</v>
      </c>
      <c r="H87" s="110" t="n">
        <f aca="false">H88+H89+H90</f>
        <v>0</v>
      </c>
      <c r="I87" s="111" t="n">
        <f aca="false">I88+I89+I90</f>
        <v>320</v>
      </c>
      <c r="J87" s="110" t="n">
        <f aca="false">J88+J89+J90</f>
        <v>0</v>
      </c>
      <c r="K87" s="111" t="n">
        <f aca="false">K88+K89+K90</f>
        <v>354</v>
      </c>
    </row>
    <row collapsed="false" customFormat="false" customHeight="true" hidden="false" ht="19.5" outlineLevel="0" r="88">
      <c r="A88" s="66"/>
      <c r="B88" s="66"/>
      <c r="C88" s="69"/>
      <c r="D88" s="69"/>
      <c r="E88" s="66"/>
      <c r="F88" s="66" t="s">
        <v>101</v>
      </c>
      <c r="G88" s="100" t="n">
        <f aca="false">H88+I88+J88+K88</f>
        <v>616.8</v>
      </c>
      <c r="H88" s="100" t="n">
        <v>0</v>
      </c>
      <c r="I88" s="114" t="n">
        <f aca="false">'7.1'!I282</f>
        <v>320</v>
      </c>
      <c r="J88" s="100" t="n">
        <v>0</v>
      </c>
      <c r="K88" s="100" t="n">
        <f aca="false">'7.1'!K282</f>
        <v>296.8</v>
      </c>
    </row>
    <row collapsed="false" customFormat="false" customHeight="true" hidden="false" ht="19.5" outlineLevel="0" r="89">
      <c r="A89" s="66"/>
      <c r="B89" s="66"/>
      <c r="C89" s="69"/>
      <c r="D89" s="69"/>
      <c r="E89" s="66"/>
      <c r="F89" s="66" t="s">
        <v>102</v>
      </c>
      <c r="G89" s="100" t="n">
        <f aca="false">H89+I89+J89+K89</f>
        <v>0</v>
      </c>
      <c r="H89" s="100" t="n">
        <v>0</v>
      </c>
      <c r="I89" s="100" t="n">
        <v>0</v>
      </c>
      <c r="J89" s="100" t="n">
        <v>0</v>
      </c>
      <c r="K89" s="100" t="n">
        <f aca="false">'7.1'!K283</f>
        <v>0</v>
      </c>
    </row>
    <row collapsed="false" customFormat="false" customHeight="true" hidden="false" ht="19.5" outlineLevel="0" r="90">
      <c r="A90" s="66"/>
      <c r="B90" s="66"/>
      <c r="C90" s="69"/>
      <c r="D90" s="69"/>
      <c r="E90" s="66"/>
      <c r="F90" s="66" t="s">
        <v>103</v>
      </c>
      <c r="G90" s="114" t="n">
        <f aca="false">H90+I90+J90+K90</f>
        <v>57.2</v>
      </c>
      <c r="H90" s="100" t="n">
        <v>0</v>
      </c>
      <c r="I90" s="100" t="n">
        <v>0</v>
      </c>
      <c r="J90" s="100" t="n">
        <v>0</v>
      </c>
      <c r="K90" s="114" t="n">
        <f aca="false">'7.1'!K284</f>
        <v>57.2</v>
      </c>
    </row>
    <row collapsed="false" customFormat="false" customHeight="true" hidden="false" ht="19.5" outlineLevel="0" r="91">
      <c r="A91" s="66"/>
      <c r="B91" s="66"/>
      <c r="C91" s="69" t="n">
        <v>43101</v>
      </c>
      <c r="D91" s="69" t="n">
        <v>43465</v>
      </c>
      <c r="E91" s="66" t="n">
        <v>2018</v>
      </c>
      <c r="F91" s="86" t="s">
        <v>100</v>
      </c>
      <c r="G91" s="111" t="n">
        <f aca="false">G92+G93+G94</f>
        <v>11209.4</v>
      </c>
      <c r="H91" s="110" t="n">
        <f aca="false">H92+H93+H94</f>
        <v>0</v>
      </c>
      <c r="I91" s="110" t="n">
        <f aca="false">I92+I93+I94</f>
        <v>9637.2</v>
      </c>
      <c r="J91" s="110" t="n">
        <f aca="false">J92+J93+J94</f>
        <v>0</v>
      </c>
      <c r="K91" s="111" t="n">
        <f aca="false">K92+K93+K94</f>
        <v>1572.2</v>
      </c>
    </row>
    <row collapsed="false" customFormat="false" customHeight="true" hidden="false" ht="19.5" outlineLevel="0" r="92">
      <c r="A92" s="66"/>
      <c r="B92" s="66"/>
      <c r="C92" s="69"/>
      <c r="D92" s="69"/>
      <c r="E92" s="66"/>
      <c r="F92" s="66" t="s">
        <v>101</v>
      </c>
      <c r="G92" s="114" t="n">
        <f aca="false">SUM(H92:K92)</f>
        <v>9909.4</v>
      </c>
      <c r="H92" s="100" t="n">
        <v>0</v>
      </c>
      <c r="I92" s="100" t="n">
        <f aca="false">'7.1'!I286</f>
        <v>9637.2</v>
      </c>
      <c r="J92" s="100" t="n">
        <v>0</v>
      </c>
      <c r="K92" s="114" t="n">
        <f aca="false">'7.1'!K286</f>
        <v>272.2</v>
      </c>
    </row>
    <row collapsed="false" customFormat="false" customHeight="true" hidden="false" ht="19.5" outlineLevel="0" r="93">
      <c r="A93" s="66"/>
      <c r="B93" s="66"/>
      <c r="C93" s="69"/>
      <c r="D93" s="69"/>
      <c r="E93" s="66"/>
      <c r="F93" s="66" t="s">
        <v>102</v>
      </c>
      <c r="G93" s="114" t="n">
        <f aca="false">SUM(H93:K93)</f>
        <v>1300</v>
      </c>
      <c r="H93" s="100" t="n">
        <v>0</v>
      </c>
      <c r="I93" s="100" t="n">
        <v>0</v>
      </c>
      <c r="J93" s="100" t="n">
        <v>0</v>
      </c>
      <c r="K93" s="114" t="n">
        <f aca="false">'7.1'!K287</f>
        <v>1300</v>
      </c>
    </row>
    <row collapsed="false" customFormat="false" customHeight="true" hidden="false" ht="19.5" outlineLevel="0" r="94">
      <c r="A94" s="66"/>
      <c r="B94" s="66"/>
      <c r="C94" s="69"/>
      <c r="D94" s="69"/>
      <c r="E94" s="66"/>
      <c r="F94" s="66" t="s">
        <v>103</v>
      </c>
      <c r="G94" s="100" t="n">
        <f aca="false">SUM(H94:K94)</f>
        <v>0</v>
      </c>
      <c r="H94" s="100" t="n">
        <v>0</v>
      </c>
      <c r="I94" s="100" t="n">
        <f aca="false">'7.1'!I288</f>
        <v>0</v>
      </c>
      <c r="J94" s="100" t="n">
        <v>0</v>
      </c>
      <c r="K94" s="100" t="n">
        <f aca="false">'7.1'!K288</f>
        <v>0</v>
      </c>
    </row>
    <row collapsed="false" customFormat="false" customHeight="true" hidden="false" ht="19.5" outlineLevel="0" r="95">
      <c r="A95" s="66"/>
      <c r="B95" s="66"/>
      <c r="C95" s="69" t="n">
        <v>43466</v>
      </c>
      <c r="D95" s="116" t="n">
        <v>43830</v>
      </c>
      <c r="E95" s="66" t="n">
        <v>2019</v>
      </c>
      <c r="F95" s="86" t="s">
        <v>100</v>
      </c>
      <c r="G95" s="111" t="n">
        <f aca="false">G96+G97+G98</f>
        <v>11200.5</v>
      </c>
      <c r="H95" s="110" t="n">
        <f aca="false">H96+H97+H98</f>
        <v>0</v>
      </c>
      <c r="I95" s="110" t="n">
        <f aca="false">I96+I97+I98</f>
        <v>9637.2</v>
      </c>
      <c r="J95" s="110" t="n">
        <f aca="false">J96+J97+J98</f>
        <v>0</v>
      </c>
      <c r="K95" s="111" t="n">
        <f aca="false">K96+K97+K98</f>
        <v>1563.3</v>
      </c>
    </row>
    <row collapsed="false" customFormat="false" customHeight="true" hidden="false" ht="19.5" outlineLevel="0" r="96">
      <c r="A96" s="66"/>
      <c r="B96" s="66"/>
      <c r="C96" s="66"/>
      <c r="D96" s="116"/>
      <c r="E96" s="66"/>
      <c r="F96" s="66" t="s">
        <v>101</v>
      </c>
      <c r="G96" s="114" t="n">
        <f aca="false">SUM(H96:K96)</f>
        <v>9921.9</v>
      </c>
      <c r="H96" s="100" t="n">
        <v>0</v>
      </c>
      <c r="I96" s="100" t="n">
        <f aca="false">'7.1'!I290</f>
        <v>9637.2</v>
      </c>
      <c r="J96" s="100" t="n">
        <v>0</v>
      </c>
      <c r="K96" s="114" t="n">
        <f aca="false">'7.1'!K290</f>
        <v>284.7</v>
      </c>
    </row>
    <row collapsed="false" customFormat="false" customHeight="true" hidden="false" ht="19.5" outlineLevel="0" r="97">
      <c r="A97" s="66"/>
      <c r="B97" s="66"/>
      <c r="C97" s="66"/>
      <c r="D97" s="116"/>
      <c r="E97" s="66"/>
      <c r="F97" s="66" t="s">
        <v>102</v>
      </c>
      <c r="G97" s="114" t="n">
        <f aca="false">SUM(H97:K97)</f>
        <v>1278.6</v>
      </c>
      <c r="H97" s="100" t="n">
        <v>0</v>
      </c>
      <c r="I97" s="100" t="n">
        <v>0</v>
      </c>
      <c r="J97" s="100" t="n">
        <v>0</v>
      </c>
      <c r="K97" s="114" t="n">
        <f aca="false">'7.1'!K291</f>
        <v>1278.6</v>
      </c>
    </row>
    <row collapsed="false" customFormat="false" customHeight="true" hidden="false" ht="6.75" outlineLevel="0" r="98">
      <c r="A98" s="66"/>
      <c r="B98" s="66"/>
      <c r="C98" s="66"/>
      <c r="D98" s="116"/>
      <c r="E98" s="66"/>
      <c r="F98" s="66" t="s">
        <v>103</v>
      </c>
      <c r="G98" s="117" t="n">
        <f aca="false">SUM(H98:K98)</f>
        <v>0</v>
      </c>
      <c r="H98" s="78" t="n">
        <v>0</v>
      </c>
      <c r="I98" s="78" t="n">
        <v>0</v>
      </c>
      <c r="J98" s="78" t="n">
        <v>0</v>
      </c>
      <c r="K98" s="117" t="n">
        <f aca="false">'7.1'!K292</f>
        <v>0</v>
      </c>
    </row>
    <row collapsed="false" customFormat="false" customHeight="true" hidden="false" ht="0.75" outlineLevel="0" r="99">
      <c r="A99" s="66"/>
      <c r="B99" s="66"/>
      <c r="C99" s="66"/>
      <c r="D99" s="116"/>
      <c r="E99" s="66"/>
      <c r="F99" s="66"/>
      <c r="G99" s="117"/>
      <c r="H99" s="78"/>
      <c r="I99" s="78"/>
      <c r="J99" s="78"/>
      <c r="K99" s="117"/>
    </row>
    <row collapsed="false" customFormat="false" customHeight="true" hidden="false" ht="12.05" outlineLevel="0" r="100">
      <c r="A100" s="66"/>
      <c r="B100" s="66"/>
      <c r="C100" s="66"/>
      <c r="D100" s="116"/>
      <c r="E100" s="66"/>
      <c r="F100" s="66"/>
      <c r="G100" s="117"/>
      <c r="H100" s="78"/>
      <c r="I100" s="78"/>
      <c r="J100" s="78"/>
      <c r="K100" s="117"/>
    </row>
    <row collapsed="false" customFormat="false" customHeight="true" hidden="true" ht="11.25" outlineLevel="0" r="101">
      <c r="A101" s="66"/>
      <c r="B101" s="66"/>
      <c r="C101" s="66"/>
      <c r="D101" s="116"/>
      <c r="E101" s="66"/>
      <c r="F101" s="66"/>
      <c r="G101" s="117"/>
      <c r="H101" s="78"/>
      <c r="I101" s="78"/>
      <c r="J101" s="78"/>
      <c r="K101" s="117"/>
    </row>
    <row collapsed="false" customFormat="false" customHeight="true" hidden="true" ht="19.5" outlineLevel="0" r="102">
      <c r="A102" s="66"/>
      <c r="B102" s="66"/>
      <c r="C102" s="66"/>
      <c r="D102" s="116"/>
      <c r="E102" s="66"/>
      <c r="F102" s="66"/>
      <c r="G102" s="117"/>
      <c r="H102" s="78"/>
      <c r="I102" s="78"/>
      <c r="J102" s="78"/>
      <c r="K102" s="117"/>
    </row>
    <row collapsed="false" customFormat="false" customHeight="true" hidden="true" ht="19.5" outlineLevel="0" r="103">
      <c r="A103" s="66"/>
      <c r="B103" s="66"/>
      <c r="C103" s="66"/>
      <c r="D103" s="116"/>
      <c r="E103" s="66"/>
      <c r="F103" s="66"/>
      <c r="G103" s="117"/>
      <c r="H103" s="78"/>
      <c r="I103" s="78"/>
      <c r="J103" s="78"/>
      <c r="K103" s="117"/>
    </row>
    <row collapsed="false" customFormat="false" customHeight="true" hidden="true" ht="19.5" outlineLevel="0" r="104">
      <c r="A104" s="66"/>
      <c r="B104" s="66"/>
      <c r="C104" s="66"/>
      <c r="D104" s="116"/>
      <c r="E104" s="66"/>
      <c r="F104" s="66"/>
      <c r="G104" s="117"/>
      <c r="H104" s="78"/>
      <c r="I104" s="78"/>
      <c r="J104" s="78"/>
      <c r="K104" s="117"/>
    </row>
    <row collapsed="false" customFormat="false" customHeight="true" hidden="true" ht="19.5" outlineLevel="0" r="105">
      <c r="A105" s="66"/>
      <c r="B105" s="66"/>
      <c r="C105" s="66"/>
      <c r="D105" s="116"/>
      <c r="E105" s="66"/>
      <c r="F105" s="66"/>
      <c r="G105" s="117"/>
      <c r="H105" s="78"/>
      <c r="I105" s="78"/>
      <c r="J105" s="78"/>
      <c r="K105" s="117"/>
    </row>
    <row collapsed="false" customFormat="false" customHeight="true" hidden="false" ht="2.25" outlineLevel="0" r="106">
      <c r="A106" s="66"/>
      <c r="B106" s="66"/>
      <c r="C106" s="66"/>
      <c r="D106" s="116"/>
      <c r="E106" s="66"/>
      <c r="F106" s="66"/>
      <c r="G106" s="117"/>
      <c r="H106" s="78"/>
      <c r="I106" s="78"/>
      <c r="J106" s="78"/>
      <c r="K106" s="117"/>
    </row>
    <row collapsed="false" customFormat="false" customHeight="true" hidden="false" ht="8.6" outlineLevel="0" r="107">
      <c r="A107" s="66"/>
      <c r="B107" s="66"/>
      <c r="C107" s="66"/>
      <c r="D107" s="116"/>
      <c r="E107" s="66"/>
      <c r="F107" s="66"/>
      <c r="G107" s="117"/>
      <c r="H107" s="78"/>
      <c r="I107" s="78"/>
      <c r="J107" s="78"/>
      <c r="K107" s="117"/>
    </row>
    <row collapsed="false" customFormat="false" customHeight="true" hidden="true" ht="19.5" outlineLevel="0" r="108">
      <c r="A108" s="66"/>
      <c r="B108" s="66"/>
      <c r="C108" s="66"/>
      <c r="D108" s="118"/>
      <c r="E108" s="66"/>
      <c r="F108" s="66"/>
      <c r="G108" s="117"/>
      <c r="H108" s="78"/>
      <c r="I108" s="78"/>
      <c r="J108" s="78"/>
      <c r="K108" s="117"/>
    </row>
    <row collapsed="false" customFormat="false" customHeight="true" hidden="true" ht="19.5" outlineLevel="0" r="109">
      <c r="A109" s="66"/>
      <c r="B109" s="66"/>
      <c r="C109" s="66"/>
      <c r="D109" s="118"/>
      <c r="E109" s="66"/>
      <c r="F109" s="66"/>
      <c r="G109" s="117"/>
      <c r="H109" s="78"/>
      <c r="I109" s="78"/>
      <c r="J109" s="78"/>
      <c r="K109" s="117"/>
    </row>
    <row collapsed="false" customFormat="false" customHeight="true" hidden="true" ht="19.5" outlineLevel="0" r="110">
      <c r="A110" s="66"/>
      <c r="B110" s="66"/>
      <c r="C110" s="66"/>
      <c r="D110" s="118"/>
      <c r="E110" s="66"/>
      <c r="F110" s="66"/>
      <c r="G110" s="117"/>
      <c r="H110" s="78"/>
      <c r="I110" s="78"/>
      <c r="J110" s="78"/>
      <c r="K110" s="117"/>
    </row>
    <row collapsed="false" customFormat="false" customHeight="true" hidden="false" ht="19.5" outlineLevel="0" r="111">
      <c r="A111" s="108"/>
      <c r="B111" s="86" t="s">
        <v>100</v>
      </c>
      <c r="C111" s="87" t="n">
        <v>42736</v>
      </c>
      <c r="D111" s="115" t="n">
        <v>43830</v>
      </c>
      <c r="E111" s="86"/>
      <c r="F111" s="110"/>
      <c r="G111" s="119" t="n">
        <f aca="false">G87+G91+G95</f>
        <v>23083.9</v>
      </c>
      <c r="H111" s="110" t="n">
        <f aca="false">H99+H103+H107</f>
        <v>0</v>
      </c>
      <c r="I111" s="110" t="n">
        <f aca="false">I87+I91+I95</f>
        <v>19594.4</v>
      </c>
      <c r="J111" s="110" t="n">
        <f aca="false">J99+J103+J107</f>
        <v>0</v>
      </c>
      <c r="K111" s="119" t="n">
        <f aca="false">K87+K91+K95</f>
        <v>3489.5</v>
      </c>
    </row>
    <row collapsed="false" customFormat="false" customHeight="true" hidden="false" ht="19.5" outlineLevel="0" r="112">
      <c r="A112" s="66" t="s">
        <v>27</v>
      </c>
      <c r="B112" s="66" t="s">
        <v>110</v>
      </c>
      <c r="C112" s="69" t="n">
        <v>42736</v>
      </c>
      <c r="D112" s="69" t="n">
        <v>43100</v>
      </c>
      <c r="E112" s="120" t="n">
        <v>2017</v>
      </c>
      <c r="F112" s="110" t="s">
        <v>100</v>
      </c>
      <c r="G112" s="110" t="n">
        <f aca="false">G113+G114+G115</f>
        <v>1219.1</v>
      </c>
      <c r="H112" s="110" t="n">
        <f aca="false">H113+H114+H115</f>
        <v>0</v>
      </c>
      <c r="I112" s="110" t="n">
        <f aca="false">I113+I114+I115</f>
        <v>0</v>
      </c>
      <c r="J112" s="110" t="n">
        <f aca="false">J113+J114+J115</f>
        <v>0</v>
      </c>
      <c r="K112" s="110" t="n">
        <f aca="false">K113+K114+K115</f>
        <v>1219.1</v>
      </c>
    </row>
    <row collapsed="false" customFormat="false" customHeight="true" hidden="false" ht="19.5" outlineLevel="0" r="113">
      <c r="A113" s="66"/>
      <c r="B113" s="66"/>
      <c r="C113" s="69"/>
      <c r="D113" s="69"/>
      <c r="E113" s="120"/>
      <c r="F113" s="100" t="s">
        <v>101</v>
      </c>
      <c r="G113" s="100" t="n">
        <f aca="false">H113+J113+K113+I113</f>
        <v>888.5</v>
      </c>
      <c r="H113" s="100" t="n">
        <v>0</v>
      </c>
      <c r="I113" s="100" t="n">
        <v>0</v>
      </c>
      <c r="J113" s="100" t="n">
        <v>0</v>
      </c>
      <c r="K113" s="100" t="n">
        <f aca="false">'7.1'!K435</f>
        <v>888.5</v>
      </c>
    </row>
    <row collapsed="false" customFormat="false" customHeight="true" hidden="false" ht="19.5" outlineLevel="0" r="114">
      <c r="A114" s="66"/>
      <c r="B114" s="66"/>
      <c r="C114" s="69"/>
      <c r="D114" s="69"/>
      <c r="E114" s="120"/>
      <c r="F114" s="100" t="s">
        <v>102</v>
      </c>
      <c r="G114" s="100" t="n">
        <f aca="false">H114+J114+K114+I114</f>
        <v>330.6</v>
      </c>
      <c r="H114" s="100" t="n">
        <v>0</v>
      </c>
      <c r="I114" s="100" t="n">
        <v>0</v>
      </c>
      <c r="J114" s="100" t="n">
        <v>0</v>
      </c>
      <c r="K114" s="100" t="n">
        <f aca="false">'7.1'!K436</f>
        <v>330.6</v>
      </c>
    </row>
    <row collapsed="false" customFormat="false" customHeight="true" hidden="false" ht="19.5" outlineLevel="0" r="115">
      <c r="A115" s="66"/>
      <c r="B115" s="66"/>
      <c r="C115" s="69"/>
      <c r="D115" s="69"/>
      <c r="E115" s="120"/>
      <c r="F115" s="100" t="s">
        <v>103</v>
      </c>
      <c r="G115" s="100" t="n">
        <f aca="false">H115+J115+K115+I115</f>
        <v>0</v>
      </c>
      <c r="H115" s="100" t="n">
        <v>0</v>
      </c>
      <c r="I115" s="100" t="n">
        <v>0</v>
      </c>
      <c r="J115" s="100" t="n">
        <v>0</v>
      </c>
      <c r="K115" s="100" t="n">
        <v>0</v>
      </c>
    </row>
    <row collapsed="false" customFormat="false" customHeight="true" hidden="false" ht="19.5" outlineLevel="0" r="116">
      <c r="A116" s="66"/>
      <c r="B116" s="66"/>
      <c r="C116" s="69" t="n">
        <v>43101</v>
      </c>
      <c r="D116" s="69" t="n">
        <v>43465</v>
      </c>
      <c r="E116" s="66" t="n">
        <v>2018</v>
      </c>
      <c r="F116" s="110" t="s">
        <v>100</v>
      </c>
      <c r="G116" s="111" t="n">
        <f aca="false">G117+G118+G119</f>
        <v>383.6</v>
      </c>
      <c r="H116" s="121" t="n">
        <f aca="false">H117+H118+H119</f>
        <v>0</v>
      </c>
      <c r="I116" s="121" t="n">
        <f aca="false">I117+I118+I119</f>
        <v>0</v>
      </c>
      <c r="J116" s="121" t="n">
        <f aca="false">J117+J118+J119</f>
        <v>0</v>
      </c>
      <c r="K116" s="111" t="n">
        <f aca="false">K117+K118+K119</f>
        <v>383.6</v>
      </c>
    </row>
    <row collapsed="false" customFormat="false" customHeight="true" hidden="false" ht="19.5" outlineLevel="0" r="117">
      <c r="A117" s="66"/>
      <c r="B117" s="66"/>
      <c r="C117" s="69"/>
      <c r="D117" s="69"/>
      <c r="E117" s="66"/>
      <c r="F117" s="100" t="s">
        <v>101</v>
      </c>
      <c r="G117" s="100" t="n">
        <f aca="false">H117+I117+J117+K117</f>
        <v>0</v>
      </c>
      <c r="H117" s="100" t="n">
        <v>0</v>
      </c>
      <c r="I117" s="100" t="n">
        <v>0</v>
      </c>
      <c r="J117" s="100" t="n">
        <v>0</v>
      </c>
      <c r="K117" s="100" t="n">
        <f aca="false">'7.1'!K439</f>
        <v>0</v>
      </c>
    </row>
    <row collapsed="false" customFormat="false" customHeight="true" hidden="false" ht="19.5" outlineLevel="0" r="118">
      <c r="A118" s="66"/>
      <c r="B118" s="66"/>
      <c r="C118" s="69"/>
      <c r="D118" s="69"/>
      <c r="E118" s="66"/>
      <c r="F118" s="100" t="s">
        <v>102</v>
      </c>
      <c r="G118" s="114" t="n">
        <f aca="false">H118+I118+J118+K118</f>
        <v>200</v>
      </c>
      <c r="H118" s="100" t="n">
        <v>0</v>
      </c>
      <c r="I118" s="100" t="n">
        <v>0</v>
      </c>
      <c r="J118" s="100" t="n">
        <v>0</v>
      </c>
      <c r="K118" s="114" t="n">
        <f aca="false">'7.1'!K440</f>
        <v>200</v>
      </c>
    </row>
    <row collapsed="false" customFormat="false" customHeight="true" hidden="false" ht="19.5" outlineLevel="0" r="119">
      <c r="A119" s="66"/>
      <c r="B119" s="66"/>
      <c r="C119" s="69"/>
      <c r="D119" s="69"/>
      <c r="E119" s="66"/>
      <c r="F119" s="100" t="s">
        <v>103</v>
      </c>
      <c r="G119" s="100" t="n">
        <f aca="false">H119+I119+J119+K119</f>
        <v>183.6</v>
      </c>
      <c r="H119" s="100" t="n">
        <v>0</v>
      </c>
      <c r="I119" s="100" t="n">
        <v>0</v>
      </c>
      <c r="J119" s="100" t="n">
        <v>0</v>
      </c>
      <c r="K119" s="100" t="n">
        <f aca="false">'7.1'!K441</f>
        <v>183.6</v>
      </c>
    </row>
    <row collapsed="false" customFormat="false" customHeight="true" hidden="false" ht="19.5" outlineLevel="0" r="120">
      <c r="A120" s="66"/>
      <c r="B120" s="66"/>
      <c r="C120" s="69" t="n">
        <v>43466</v>
      </c>
      <c r="D120" s="122" t="n">
        <v>43830</v>
      </c>
      <c r="E120" s="66" t="n">
        <v>2019</v>
      </c>
      <c r="F120" s="110" t="s">
        <v>100</v>
      </c>
      <c r="G120" s="111" t="n">
        <f aca="false">G121+G122+G123</f>
        <v>377.3</v>
      </c>
      <c r="H120" s="121" t="n">
        <f aca="false">H121+H122+H123</f>
        <v>0</v>
      </c>
      <c r="I120" s="121" t="n">
        <f aca="false">I121+I122+I123</f>
        <v>0</v>
      </c>
      <c r="J120" s="121" t="n">
        <f aca="false">J121+J122+J123</f>
        <v>0</v>
      </c>
      <c r="K120" s="111" t="n">
        <f aca="false">K121+K122+K123</f>
        <v>377.3</v>
      </c>
    </row>
    <row collapsed="false" customFormat="false" customHeight="true" hidden="false" ht="19.5" outlineLevel="0" r="121">
      <c r="A121" s="66"/>
      <c r="B121" s="66"/>
      <c r="C121" s="69"/>
      <c r="D121" s="122"/>
      <c r="E121" s="66"/>
      <c r="F121" s="100" t="s">
        <v>101</v>
      </c>
      <c r="G121" s="114" t="n">
        <f aca="false">H121+I121+J121+K121</f>
        <v>0</v>
      </c>
      <c r="H121" s="100" t="n">
        <v>0</v>
      </c>
      <c r="I121" s="100" t="n">
        <v>0</v>
      </c>
      <c r="J121" s="100" t="n">
        <v>0</v>
      </c>
      <c r="K121" s="114" t="n">
        <f aca="false">'7.1'!K443</f>
        <v>0</v>
      </c>
    </row>
    <row collapsed="false" customFormat="false" customHeight="true" hidden="false" ht="19.5" outlineLevel="0" r="122">
      <c r="A122" s="66"/>
      <c r="B122" s="66"/>
      <c r="C122" s="69"/>
      <c r="D122" s="122"/>
      <c r="E122" s="66"/>
      <c r="F122" s="100" t="s">
        <v>102</v>
      </c>
      <c r="G122" s="114" t="n">
        <f aca="false">H122+I122+J122+K122</f>
        <v>196.7</v>
      </c>
      <c r="H122" s="100" t="n">
        <v>0</v>
      </c>
      <c r="I122" s="100" t="n">
        <v>0</v>
      </c>
      <c r="J122" s="100" t="n">
        <v>0</v>
      </c>
      <c r="K122" s="114" t="n">
        <f aca="false">'7.1'!K444</f>
        <v>196.7</v>
      </c>
    </row>
    <row collapsed="false" customFormat="false" customHeight="true" hidden="false" ht="19.5" outlineLevel="0" r="123">
      <c r="A123" s="66"/>
      <c r="B123" s="66"/>
      <c r="C123" s="69"/>
      <c r="D123" s="122"/>
      <c r="E123" s="66"/>
      <c r="F123" s="100" t="s">
        <v>103</v>
      </c>
      <c r="G123" s="114" t="n">
        <f aca="false">H123+I123+J123+K123</f>
        <v>180.6</v>
      </c>
      <c r="H123" s="100" t="n">
        <v>0</v>
      </c>
      <c r="I123" s="100" t="n">
        <v>0</v>
      </c>
      <c r="J123" s="100" t="n">
        <v>0</v>
      </c>
      <c r="K123" s="100" t="n">
        <f aca="false">'7.1'!K445</f>
        <v>180.6</v>
      </c>
    </row>
    <row collapsed="false" customFormat="false" customHeight="true" hidden="false" ht="19.5" outlineLevel="0" r="124">
      <c r="A124" s="100"/>
      <c r="B124" s="110" t="s">
        <v>100</v>
      </c>
      <c r="C124" s="123" t="n">
        <v>42736</v>
      </c>
      <c r="D124" s="123" t="n">
        <v>43830</v>
      </c>
      <c r="E124" s="110"/>
      <c r="F124" s="110"/>
      <c r="G124" s="111" t="n">
        <f aca="false">G120+G116+G112</f>
        <v>1980</v>
      </c>
      <c r="H124" s="121" t="n">
        <f aca="false">H120+H116+H112</f>
        <v>0</v>
      </c>
      <c r="I124" s="121" t="n">
        <f aca="false">I120+I116+I112</f>
        <v>0</v>
      </c>
      <c r="J124" s="121" t="n">
        <f aca="false">J120+J116+J112</f>
        <v>0</v>
      </c>
      <c r="K124" s="111" t="n">
        <f aca="false">K120+K116+K112</f>
        <v>1980</v>
      </c>
    </row>
    <row collapsed="false" customFormat="false" customHeight="true" hidden="false" ht="27.35" outlineLevel="0" r="125">
      <c r="A125" s="124" t="s">
        <v>30</v>
      </c>
      <c r="B125" s="124" t="s">
        <v>110</v>
      </c>
      <c r="C125" s="125" t="n">
        <v>42736</v>
      </c>
      <c r="D125" s="125" t="n">
        <v>43100</v>
      </c>
      <c r="E125" s="100" t="n">
        <v>2017</v>
      </c>
      <c r="F125" s="100" t="s">
        <v>111</v>
      </c>
      <c r="G125" s="114" t="n">
        <f aca="false">H125+I125+J125+K125</f>
        <v>115</v>
      </c>
      <c r="H125" s="84" t="n">
        <f aca="false">'7.1'!H447</f>
        <v>0</v>
      </c>
      <c r="I125" s="84" t="n">
        <f aca="false">'7.1'!I447</f>
        <v>0</v>
      </c>
      <c r="J125" s="114" t="n">
        <f aca="false">'7.1'!J447</f>
        <v>115</v>
      </c>
      <c r="K125" s="114" t="n">
        <f aca="false">'7.1'!K447</f>
        <v>0</v>
      </c>
    </row>
    <row collapsed="false" customFormat="false" customHeight="true" hidden="false" ht="19.5" outlineLevel="0" r="126">
      <c r="A126" s="124"/>
      <c r="B126" s="124"/>
      <c r="C126" s="125" t="n">
        <v>43101</v>
      </c>
      <c r="D126" s="125" t="n">
        <v>43465</v>
      </c>
      <c r="E126" s="100" t="n">
        <v>2018</v>
      </c>
      <c r="F126" s="100" t="s">
        <v>107</v>
      </c>
      <c r="G126" s="114" t="n">
        <f aca="false">H126+I126+J126+K126</f>
        <v>0</v>
      </c>
      <c r="H126" s="84" t="n">
        <f aca="false">'7.1'!H449</f>
        <v>0</v>
      </c>
      <c r="I126" s="84" t="n">
        <f aca="false">'7.1'!I449</f>
        <v>0</v>
      </c>
      <c r="J126" s="84" t="n">
        <f aca="false">'7.1'!J449</f>
        <v>0</v>
      </c>
      <c r="K126" s="114" t="n">
        <f aca="false">'7.1'!K449</f>
        <v>0</v>
      </c>
    </row>
    <row collapsed="false" customFormat="false" customHeight="true" hidden="false" ht="19.5" outlineLevel="0" r="127">
      <c r="A127" s="124"/>
      <c r="B127" s="124"/>
      <c r="C127" s="125" t="n">
        <v>43466</v>
      </c>
      <c r="D127" s="125" t="n">
        <v>43830</v>
      </c>
      <c r="E127" s="100" t="n">
        <v>2019</v>
      </c>
      <c r="F127" s="100" t="s">
        <v>107</v>
      </c>
      <c r="G127" s="114" t="n">
        <f aca="false">H127+I127+J127+K127</f>
        <v>0</v>
      </c>
      <c r="H127" s="84" t="n">
        <f aca="false">'7.1'!H450</f>
        <v>0</v>
      </c>
      <c r="I127" s="84" t="n">
        <f aca="false">'7.1'!I450</f>
        <v>0</v>
      </c>
      <c r="J127" s="84" t="n">
        <f aca="false">'7.1'!J450</f>
        <v>0</v>
      </c>
      <c r="K127" s="114" t="n">
        <f aca="false">'7.1'!K450</f>
        <v>0</v>
      </c>
    </row>
    <row collapsed="false" customFormat="false" customHeight="true" hidden="false" ht="19.5" outlineLevel="0" r="128">
      <c r="A128" s="124"/>
      <c r="B128" s="110" t="s">
        <v>100</v>
      </c>
      <c r="C128" s="123" t="n">
        <v>42736</v>
      </c>
      <c r="D128" s="123" t="n">
        <v>43830</v>
      </c>
      <c r="E128" s="110"/>
      <c r="F128" s="100"/>
      <c r="G128" s="111" t="n">
        <f aca="false">SUM(G125:G127)</f>
        <v>115</v>
      </c>
      <c r="H128" s="121" t="n">
        <f aca="false">SUM(H125:H127)</f>
        <v>0</v>
      </c>
      <c r="I128" s="121" t="n">
        <f aca="false">SUM(I125:I127)</f>
        <v>0</v>
      </c>
      <c r="J128" s="111" t="n">
        <f aca="false">SUM(J125:J127)</f>
        <v>115</v>
      </c>
      <c r="K128" s="111" t="n">
        <f aca="false">SUM(K125:K127)</f>
        <v>0</v>
      </c>
    </row>
    <row collapsed="false" customFormat="false" customHeight="true" hidden="false" ht="32.6" outlineLevel="0" r="129">
      <c r="A129" s="118" t="s">
        <v>112</v>
      </c>
      <c r="B129" s="66" t="s">
        <v>113</v>
      </c>
      <c r="C129" s="125" t="n">
        <v>42736</v>
      </c>
      <c r="D129" s="125" t="n">
        <v>43100</v>
      </c>
      <c r="E129" s="100" t="n">
        <v>2017</v>
      </c>
      <c r="F129" s="110" t="s">
        <v>103</v>
      </c>
      <c r="G129" s="111" t="n">
        <f aca="false">H129+I129+J129+K129</f>
        <v>181.2</v>
      </c>
      <c r="H129" s="111" t="n">
        <f aca="false">'7.1'!H452</f>
        <v>12.2</v>
      </c>
      <c r="I129" s="111" t="n">
        <f aca="false">'7.1'!I452</f>
        <v>108.6</v>
      </c>
      <c r="J129" s="111" t="n">
        <f aca="false">'7.1'!J452</f>
        <v>0</v>
      </c>
      <c r="K129" s="111" t="n">
        <f aca="false">'7.1'!K452</f>
        <v>60.4</v>
      </c>
    </row>
    <row collapsed="false" customFormat="false" customHeight="true" hidden="false" ht="32.6" outlineLevel="0" r="130">
      <c r="A130" s="118"/>
      <c r="B130" s="66"/>
      <c r="C130" s="125"/>
      <c r="D130" s="125"/>
      <c r="E130" s="78" t="n">
        <v>2018</v>
      </c>
      <c r="F130" s="110" t="s">
        <v>100</v>
      </c>
      <c r="G130" s="111" t="n">
        <f aca="false">H130+I130+J130+K130</f>
        <v>250.9</v>
      </c>
      <c r="H130" s="111" t="n">
        <f aca="false">H131+H132</f>
        <v>0</v>
      </c>
      <c r="I130" s="111" t="n">
        <f aca="false">I131+I132</f>
        <v>250.9</v>
      </c>
      <c r="J130" s="111" t="n">
        <f aca="false">J131+J132</f>
        <v>0</v>
      </c>
      <c r="K130" s="111" t="n">
        <f aca="false">K131+K132</f>
        <v>0</v>
      </c>
    </row>
    <row collapsed="false" customFormat="false" customHeight="true" hidden="false" ht="27.3" outlineLevel="0" r="131">
      <c r="A131" s="118"/>
      <c r="B131" s="66"/>
      <c r="C131" s="125" t="n">
        <v>43101</v>
      </c>
      <c r="D131" s="125" t="n">
        <v>43465</v>
      </c>
      <c r="E131" s="78"/>
      <c r="F131" s="100" t="s">
        <v>103</v>
      </c>
      <c r="G131" s="114" t="n">
        <f aca="false">H131+I131+J131+K131</f>
        <v>108.6</v>
      </c>
      <c r="H131" s="114" t="n">
        <f aca="false">'7.1'!H454</f>
        <v>0</v>
      </c>
      <c r="I131" s="114" t="n">
        <f aca="false">'7.1'!I454</f>
        <v>108.6</v>
      </c>
      <c r="J131" s="114" t="n">
        <f aca="false">'7.1'!J454</f>
        <v>0</v>
      </c>
      <c r="K131" s="114" t="n">
        <f aca="false">'7.1'!K454</f>
        <v>0</v>
      </c>
    </row>
    <row collapsed="false" customFormat="false" customHeight="true" hidden="false" ht="27.3" outlineLevel="0" r="132">
      <c r="A132" s="118"/>
      <c r="B132" s="66"/>
      <c r="C132" s="125"/>
      <c r="D132" s="125"/>
      <c r="E132" s="78"/>
      <c r="F132" s="100" t="s">
        <v>101</v>
      </c>
      <c r="G132" s="114" t="n">
        <f aca="false">H132+I132+J132+K132</f>
        <v>142.3</v>
      </c>
      <c r="H132" s="114" t="n">
        <f aca="false">'7.1'!H455</f>
        <v>0</v>
      </c>
      <c r="I132" s="114" t="n">
        <f aca="false">'7.1'!I455</f>
        <v>142.3</v>
      </c>
      <c r="J132" s="114" t="n">
        <f aca="false">'7.1'!J455</f>
        <v>0</v>
      </c>
      <c r="K132" s="114" t="n">
        <f aca="false">'7.1'!K455</f>
        <v>0</v>
      </c>
    </row>
    <row collapsed="false" customFormat="false" customHeight="true" hidden="false" ht="27.3" outlineLevel="0" r="133">
      <c r="A133" s="118"/>
      <c r="B133" s="66"/>
      <c r="C133" s="125"/>
      <c r="D133" s="125"/>
      <c r="E133" s="66" t="n">
        <v>2019</v>
      </c>
      <c r="F133" s="110" t="s">
        <v>100</v>
      </c>
      <c r="G133" s="111" t="n">
        <f aca="false">H133+I133+J133+K133</f>
        <v>217.1</v>
      </c>
      <c r="H133" s="111" t="n">
        <f aca="false">H134+H135</f>
        <v>0</v>
      </c>
      <c r="I133" s="111" t="n">
        <f aca="false">I134+I135</f>
        <v>217.1</v>
      </c>
      <c r="J133" s="111" t="n">
        <f aca="false">J134+J135</f>
        <v>0</v>
      </c>
      <c r="K133" s="111" t="n">
        <f aca="false">K134+K135</f>
        <v>0</v>
      </c>
    </row>
    <row collapsed="false" customFormat="false" customHeight="true" hidden="false" ht="35.3" outlineLevel="0" r="134">
      <c r="A134" s="118"/>
      <c r="B134" s="66"/>
      <c r="C134" s="125" t="n">
        <v>43466</v>
      </c>
      <c r="D134" s="125" t="n">
        <v>43830</v>
      </c>
      <c r="E134" s="66"/>
      <c r="F134" s="100" t="s">
        <v>103</v>
      </c>
      <c r="G134" s="114" t="n">
        <f aca="false">H134+I134+J134+K134</f>
        <v>217.1</v>
      </c>
      <c r="H134" s="114" t="n">
        <f aca="false">'7.1'!H457</f>
        <v>0</v>
      </c>
      <c r="I134" s="114" t="n">
        <f aca="false">'7.1'!I457</f>
        <v>217.1</v>
      </c>
      <c r="J134" s="114" t="n">
        <f aca="false">'7.1'!J457</f>
        <v>0</v>
      </c>
      <c r="K134" s="114" t="n">
        <f aca="false">'7.1'!K457</f>
        <v>0</v>
      </c>
    </row>
    <row collapsed="false" customFormat="false" customHeight="true" hidden="false" ht="35.3" outlineLevel="0" r="135">
      <c r="A135" s="118"/>
      <c r="B135" s="66"/>
      <c r="C135" s="125"/>
      <c r="D135" s="125"/>
      <c r="E135" s="66"/>
      <c r="F135" s="100" t="s">
        <v>101</v>
      </c>
      <c r="G135" s="114" t="n">
        <f aca="false">H135+I135+J135+K135</f>
        <v>0</v>
      </c>
      <c r="H135" s="114" t="n">
        <f aca="false">'7.1'!H458</f>
        <v>0</v>
      </c>
      <c r="I135" s="114" t="n">
        <f aca="false">'7.1'!I458</f>
        <v>0</v>
      </c>
      <c r="J135" s="114" t="n">
        <f aca="false">'7.1'!J458</f>
        <v>0</v>
      </c>
      <c r="K135" s="114" t="n">
        <f aca="false">'7.1'!K458</f>
        <v>0</v>
      </c>
    </row>
    <row collapsed="false" customFormat="false" customHeight="true" hidden="false" ht="19.5" outlineLevel="0" r="136">
      <c r="A136" s="118"/>
      <c r="B136" s="66"/>
      <c r="C136" s="123" t="n">
        <v>42736</v>
      </c>
      <c r="D136" s="123" t="n">
        <v>43830</v>
      </c>
      <c r="E136" s="110"/>
      <c r="F136" s="110" t="s">
        <v>100</v>
      </c>
      <c r="G136" s="111" t="n">
        <f aca="false">G129+G130+G133</f>
        <v>649.2</v>
      </c>
      <c r="H136" s="111" t="n">
        <f aca="false">H129+H130+H133</f>
        <v>12.2</v>
      </c>
      <c r="I136" s="111" t="n">
        <f aca="false">I129+I130+I133</f>
        <v>576.6</v>
      </c>
      <c r="J136" s="111" t="n">
        <f aca="false">J129+J130+J133</f>
        <v>0</v>
      </c>
      <c r="K136" s="111" t="n">
        <f aca="false">K129+K130+K133</f>
        <v>60.4</v>
      </c>
    </row>
    <row collapsed="false" customFormat="false" customHeight="true" hidden="false" ht="30.4" outlineLevel="0" r="137">
      <c r="A137" s="126" t="s">
        <v>37</v>
      </c>
      <c r="B137" s="127" t="s">
        <v>114</v>
      </c>
      <c r="C137" s="125" t="n">
        <v>42736</v>
      </c>
      <c r="D137" s="125" t="n">
        <v>43100</v>
      </c>
      <c r="E137" s="100" t="n">
        <v>2017</v>
      </c>
      <c r="F137" s="100" t="s">
        <v>103</v>
      </c>
      <c r="G137" s="111" t="n">
        <v>0</v>
      </c>
      <c r="H137" s="111" t="n">
        <v>0</v>
      </c>
      <c r="I137" s="111" t="n">
        <v>0</v>
      </c>
      <c r="J137" s="111" t="n">
        <v>0</v>
      </c>
      <c r="K137" s="111" t="n">
        <v>0</v>
      </c>
    </row>
    <row collapsed="false" customFormat="false" customHeight="true" hidden="false" ht="32.1" outlineLevel="0" r="138">
      <c r="A138" s="126"/>
      <c r="B138" s="127"/>
      <c r="C138" s="125" t="n">
        <v>43101</v>
      </c>
      <c r="D138" s="125" t="n">
        <v>43465</v>
      </c>
      <c r="E138" s="100" t="n">
        <v>2018</v>
      </c>
      <c r="F138" s="100" t="s">
        <v>103</v>
      </c>
      <c r="G138" s="111" t="n">
        <f aca="false">H138+I138+J138+K138</f>
        <v>1265.1</v>
      </c>
      <c r="H138" s="111" t="n">
        <v>0</v>
      </c>
      <c r="I138" s="111" t="n">
        <v>0</v>
      </c>
      <c r="J138" s="111" t="n">
        <f aca="false">'7.1'!J461</f>
        <v>1265.1</v>
      </c>
      <c r="K138" s="111" t="n">
        <v>0</v>
      </c>
    </row>
    <row collapsed="false" customFormat="false" customHeight="true" hidden="false" ht="32.1" outlineLevel="0" r="139">
      <c r="A139" s="126"/>
      <c r="B139" s="127"/>
      <c r="C139" s="125" t="n">
        <v>43466</v>
      </c>
      <c r="D139" s="125" t="n">
        <v>43830</v>
      </c>
      <c r="E139" s="100" t="n">
        <v>2019</v>
      </c>
      <c r="F139" s="100" t="s">
        <v>103</v>
      </c>
      <c r="G139" s="111" t="n">
        <f aca="false">H139+I139+J139+K139</f>
        <v>1265.1</v>
      </c>
      <c r="H139" s="111" t="n">
        <v>0</v>
      </c>
      <c r="I139" s="111" t="n">
        <v>0</v>
      </c>
      <c r="J139" s="111" t="n">
        <f aca="false">'7.1'!J462</f>
        <v>1265.1</v>
      </c>
      <c r="K139" s="111" t="n">
        <v>0</v>
      </c>
    </row>
    <row collapsed="false" customFormat="false" customHeight="true" hidden="false" ht="31.55" outlineLevel="0" r="140">
      <c r="A140" s="126"/>
      <c r="B140" s="110"/>
      <c r="C140" s="123" t="n">
        <v>42736</v>
      </c>
      <c r="D140" s="123" t="n">
        <v>43830</v>
      </c>
      <c r="E140" s="110"/>
      <c r="F140" s="110" t="s">
        <v>100</v>
      </c>
      <c r="G140" s="111" t="n">
        <f aca="false">SUM(G137:G139)</f>
        <v>2530.2</v>
      </c>
      <c r="H140" s="111" t="n">
        <f aca="false">SUM(H137:H139)</f>
        <v>0</v>
      </c>
      <c r="I140" s="111" t="n">
        <f aca="false">SUM(I137:I139)</f>
        <v>0</v>
      </c>
      <c r="J140" s="111" t="n">
        <f aca="false">SUM(J137:J139)</f>
        <v>2530.2</v>
      </c>
      <c r="K140" s="111" t="n">
        <f aca="false">SUM(K137:K139)</f>
        <v>0</v>
      </c>
    </row>
    <row collapsed="false" customFormat="false" customHeight="true" hidden="false" ht="28.9" outlineLevel="0" r="141">
      <c r="A141" s="68" t="s">
        <v>115</v>
      </c>
      <c r="B141" s="66" t="s">
        <v>41</v>
      </c>
      <c r="C141" s="69" t="n">
        <v>42736</v>
      </c>
      <c r="D141" s="69" t="n">
        <v>43100</v>
      </c>
      <c r="E141" s="66" t="n">
        <v>2017</v>
      </c>
      <c r="F141" s="86" t="s">
        <v>100</v>
      </c>
      <c r="G141" s="89" t="n">
        <f aca="false">SUM(G142:G144)</f>
        <v>894.49506</v>
      </c>
      <c r="H141" s="90" t="n">
        <f aca="false">SUM(H142:H144)</f>
        <v>0</v>
      </c>
      <c r="I141" s="90" t="n">
        <f aca="false">SUM(I142:I144)</f>
        <v>0</v>
      </c>
      <c r="J141" s="90" t="n">
        <f aca="false">SUM(J142:J144)</f>
        <v>0</v>
      </c>
      <c r="K141" s="89" t="n">
        <f aca="false">SUM(K142:K144)</f>
        <v>894.49506</v>
      </c>
    </row>
    <row collapsed="false" customFormat="false" customHeight="true" hidden="false" ht="33.4" outlineLevel="0" r="142">
      <c r="A142" s="68"/>
      <c r="B142" s="66"/>
      <c r="C142" s="69"/>
      <c r="D142" s="69"/>
      <c r="E142" s="66"/>
      <c r="F142" s="67" t="s">
        <v>101</v>
      </c>
      <c r="G142" s="73" t="n">
        <f aca="false">SUM(H142:K142)</f>
        <v>170.69506</v>
      </c>
      <c r="H142" s="100" t="n">
        <v>0</v>
      </c>
      <c r="I142" s="74" t="n">
        <v>0</v>
      </c>
      <c r="J142" s="74" t="n">
        <v>0</v>
      </c>
      <c r="K142" s="73" t="n">
        <f aca="false">'7.2'!K356</f>
        <v>170.69506</v>
      </c>
    </row>
    <row collapsed="false" customFormat="false" customHeight="true" hidden="false" ht="29.85" outlineLevel="0" r="143">
      <c r="A143" s="68"/>
      <c r="B143" s="66"/>
      <c r="C143" s="69"/>
      <c r="D143" s="69"/>
      <c r="E143" s="66"/>
      <c r="F143" s="67" t="s">
        <v>111</v>
      </c>
      <c r="G143" s="79" t="n">
        <f aca="false">SUM(H143:K143)</f>
        <v>574.2</v>
      </c>
      <c r="H143" s="82" t="n">
        <v>0</v>
      </c>
      <c r="I143" s="74" t="n">
        <v>0</v>
      </c>
      <c r="J143" s="74" t="n">
        <v>0</v>
      </c>
      <c r="K143" s="79" t="n">
        <f aca="false">'7.2'!K357</f>
        <v>574.2</v>
      </c>
    </row>
    <row collapsed="false" customFormat="false" customHeight="true" hidden="false" ht="26.25" outlineLevel="0" r="144">
      <c r="A144" s="68"/>
      <c r="B144" s="66"/>
      <c r="C144" s="69"/>
      <c r="D144" s="69"/>
      <c r="E144" s="66"/>
      <c r="F144" s="67" t="s">
        <v>103</v>
      </c>
      <c r="G144" s="79" t="n">
        <f aca="false">SUM(H144:K144)</f>
        <v>149.6</v>
      </c>
      <c r="H144" s="82" t="n">
        <v>0</v>
      </c>
      <c r="I144" s="74" t="n">
        <v>0</v>
      </c>
      <c r="J144" s="74" t="n">
        <v>0</v>
      </c>
      <c r="K144" s="79" t="n">
        <f aca="false">'7.2'!K358</f>
        <v>149.6</v>
      </c>
    </row>
    <row collapsed="false" customFormat="false" customHeight="true" hidden="false" ht="19.5" outlineLevel="0" r="145">
      <c r="A145" s="68"/>
      <c r="B145" s="66"/>
      <c r="C145" s="69" t="n">
        <v>43101</v>
      </c>
      <c r="D145" s="69" t="n">
        <v>43465</v>
      </c>
      <c r="E145" s="66" t="n">
        <v>2018</v>
      </c>
      <c r="F145" s="91" t="s">
        <v>100</v>
      </c>
      <c r="G145" s="90" t="n">
        <f aca="false">SUM(G146:G148)</f>
        <v>1209.7</v>
      </c>
      <c r="H145" s="90" t="n">
        <f aca="false">SUM(H146:H148)</f>
        <v>0</v>
      </c>
      <c r="I145" s="90" t="n">
        <f aca="false">SUM(I146:I148)</f>
        <v>0</v>
      </c>
      <c r="J145" s="90" t="n">
        <f aca="false">SUM(J146:J148)</f>
        <v>0</v>
      </c>
      <c r="K145" s="90" t="n">
        <f aca="false">SUM(K146:K148)</f>
        <v>1209.7</v>
      </c>
    </row>
    <row collapsed="false" customFormat="false" customHeight="true" hidden="false" ht="19.5" outlineLevel="0" r="146">
      <c r="A146" s="68"/>
      <c r="B146" s="66"/>
      <c r="C146" s="69"/>
      <c r="D146" s="69"/>
      <c r="E146" s="66"/>
      <c r="F146" s="67" t="s">
        <v>101</v>
      </c>
      <c r="G146" s="79" t="n">
        <f aca="false">SUM(H146:K146)</f>
        <v>0</v>
      </c>
      <c r="H146" s="82" t="n">
        <v>0</v>
      </c>
      <c r="I146" s="82" t="n">
        <v>0</v>
      </c>
      <c r="J146" s="82" t="n">
        <v>0</v>
      </c>
      <c r="K146" s="79" t="n">
        <f aca="false">'7.2'!K360</f>
        <v>0</v>
      </c>
    </row>
    <row collapsed="false" customFormat="false" customHeight="true" hidden="false" ht="18.75" outlineLevel="0" r="147">
      <c r="A147" s="68"/>
      <c r="B147" s="66"/>
      <c r="C147" s="69"/>
      <c r="D147" s="69"/>
      <c r="E147" s="66"/>
      <c r="F147" s="67" t="s">
        <v>111</v>
      </c>
      <c r="G147" s="79" t="n">
        <f aca="false">SUM(H147:K147)</f>
        <v>1015.7</v>
      </c>
      <c r="H147" s="82" t="n">
        <v>0</v>
      </c>
      <c r="I147" s="82" t="n">
        <v>0</v>
      </c>
      <c r="J147" s="82" t="n">
        <v>0</v>
      </c>
      <c r="K147" s="79" t="n">
        <f aca="false">'7.2'!K361</f>
        <v>1015.7</v>
      </c>
    </row>
    <row collapsed="false" customFormat="false" customHeight="true" hidden="false" ht="16.7" outlineLevel="0" r="148">
      <c r="A148" s="68"/>
      <c r="B148" s="66"/>
      <c r="C148" s="69"/>
      <c r="D148" s="69"/>
      <c r="E148" s="66"/>
      <c r="F148" s="67" t="s">
        <v>103</v>
      </c>
      <c r="G148" s="79" t="n">
        <f aca="false">SUM(H148:K148)</f>
        <v>194</v>
      </c>
      <c r="H148" s="82" t="n">
        <v>0</v>
      </c>
      <c r="I148" s="82" t="n">
        <v>0</v>
      </c>
      <c r="J148" s="82" t="n">
        <v>0</v>
      </c>
      <c r="K148" s="79" t="n">
        <f aca="false">'7.2'!K362</f>
        <v>194</v>
      </c>
    </row>
    <row collapsed="false" customFormat="false" customHeight="true" hidden="false" ht="17.65" outlineLevel="0" r="149">
      <c r="A149" s="68"/>
      <c r="B149" s="66"/>
      <c r="C149" s="69" t="n">
        <v>43466</v>
      </c>
      <c r="D149" s="69" t="n">
        <v>43830</v>
      </c>
      <c r="E149" s="66" t="n">
        <v>2019</v>
      </c>
      <c r="F149" s="91" t="s">
        <v>100</v>
      </c>
      <c r="G149" s="90" t="n">
        <f aca="false">SUM(G150:G152)</f>
        <v>1189.7</v>
      </c>
      <c r="H149" s="90" t="n">
        <f aca="false">SUM(H150:H152)</f>
        <v>0</v>
      </c>
      <c r="I149" s="90" t="n">
        <f aca="false">SUM(I150:I152)</f>
        <v>0</v>
      </c>
      <c r="J149" s="90" t="n">
        <f aca="false">SUM(J150:J152)</f>
        <v>0</v>
      </c>
      <c r="K149" s="90" t="n">
        <f aca="false">SUM(K150:K152)</f>
        <v>1189.7</v>
      </c>
    </row>
    <row collapsed="false" customFormat="false" customHeight="true" hidden="false" ht="15.75" outlineLevel="0" r="150">
      <c r="A150" s="68"/>
      <c r="B150" s="66"/>
      <c r="C150" s="69"/>
      <c r="D150" s="69"/>
      <c r="E150" s="66"/>
      <c r="F150" s="67" t="s">
        <v>101</v>
      </c>
      <c r="G150" s="79" t="n">
        <f aca="false">SUM(H150:K150)</f>
        <v>0</v>
      </c>
      <c r="H150" s="82" t="n">
        <v>0</v>
      </c>
      <c r="I150" s="82" t="n">
        <v>0</v>
      </c>
      <c r="J150" s="82" t="n">
        <v>0</v>
      </c>
      <c r="K150" s="79" t="n">
        <f aca="false">'7.2'!K365</f>
        <v>0</v>
      </c>
    </row>
    <row collapsed="false" customFormat="false" customHeight="true" hidden="false" ht="26.25" outlineLevel="0" r="151">
      <c r="A151" s="68"/>
      <c r="B151" s="66"/>
      <c r="C151" s="69"/>
      <c r="D151" s="69"/>
      <c r="E151" s="66"/>
      <c r="F151" s="67" t="s">
        <v>102</v>
      </c>
      <c r="G151" s="79" t="n">
        <f aca="false">SUM(H151:K151)</f>
        <v>998.9</v>
      </c>
      <c r="H151" s="82" t="n">
        <v>0</v>
      </c>
      <c r="I151" s="82" t="n">
        <v>0</v>
      </c>
      <c r="J151" s="82" t="n">
        <v>0</v>
      </c>
      <c r="K151" s="79" t="n">
        <f aca="false">'7.2'!K366</f>
        <v>998.9</v>
      </c>
    </row>
    <row collapsed="false" customFormat="false" customHeight="true" hidden="false" ht="21.75" outlineLevel="0" r="152">
      <c r="A152" s="68"/>
      <c r="B152" s="66"/>
      <c r="C152" s="69"/>
      <c r="D152" s="69"/>
      <c r="E152" s="66"/>
      <c r="F152" s="67" t="s">
        <v>103</v>
      </c>
      <c r="G152" s="79" t="n">
        <f aca="false">SUM(H152:K152)</f>
        <v>190.8</v>
      </c>
      <c r="H152" s="82" t="n">
        <v>0</v>
      </c>
      <c r="I152" s="82" t="n">
        <v>0</v>
      </c>
      <c r="J152" s="82" t="n">
        <v>0</v>
      </c>
      <c r="K152" s="79" t="n">
        <f aca="false">'7.2'!K367</f>
        <v>190.8</v>
      </c>
    </row>
    <row collapsed="false" customFormat="false" customHeight="true" hidden="false" ht="25.35" outlineLevel="0" r="153">
      <c r="A153" s="86" t="s">
        <v>116</v>
      </c>
      <c r="B153" s="86"/>
      <c r="C153" s="87" t="n">
        <v>42736</v>
      </c>
      <c r="D153" s="87" t="n">
        <v>43830</v>
      </c>
      <c r="E153" s="86"/>
      <c r="F153" s="102" t="s">
        <v>100</v>
      </c>
      <c r="G153" s="89" t="n">
        <f aca="false">SUM(G154:G156)</f>
        <v>3293.89506</v>
      </c>
      <c r="H153" s="92" t="n">
        <f aca="false">SUM(H154:H156)</f>
        <v>0</v>
      </c>
      <c r="I153" s="92" t="n">
        <f aca="false">SUM(I154:I156)</f>
        <v>0</v>
      </c>
      <c r="J153" s="92" t="n">
        <f aca="false">SUM(J154:J156)</f>
        <v>0</v>
      </c>
      <c r="K153" s="89" t="n">
        <f aca="false">SUM(K154:K156)</f>
        <v>3293.89506</v>
      </c>
    </row>
    <row collapsed="false" customFormat="false" customHeight="true" hidden="false" ht="18.4" outlineLevel="0" r="154">
      <c r="A154" s="86"/>
      <c r="B154" s="86"/>
      <c r="C154" s="87"/>
      <c r="D154" s="87"/>
      <c r="E154" s="86"/>
      <c r="F154" s="102" t="s">
        <v>101</v>
      </c>
      <c r="G154" s="89" t="n">
        <f aca="false">SUM(H154:K154)</f>
        <v>170.69506</v>
      </c>
      <c r="H154" s="92" t="n">
        <v>0</v>
      </c>
      <c r="I154" s="92" t="n">
        <v>0</v>
      </c>
      <c r="J154" s="92" t="n">
        <v>0</v>
      </c>
      <c r="K154" s="89" t="n">
        <f aca="false">'7.2'!K370</f>
        <v>170.69506</v>
      </c>
    </row>
    <row collapsed="false" customFormat="false" customHeight="true" hidden="false" ht="18.4" outlineLevel="0" r="155">
      <c r="A155" s="86"/>
      <c r="B155" s="86"/>
      <c r="C155" s="87"/>
      <c r="D155" s="87"/>
      <c r="E155" s="86"/>
      <c r="F155" s="102" t="s">
        <v>102</v>
      </c>
      <c r="G155" s="90" t="n">
        <f aca="false">SUM(H155:K155)</f>
        <v>2588.8</v>
      </c>
      <c r="H155" s="92" t="n">
        <v>0</v>
      </c>
      <c r="I155" s="92" t="n">
        <v>0</v>
      </c>
      <c r="J155" s="92" t="n">
        <v>0</v>
      </c>
      <c r="K155" s="90" t="n">
        <f aca="false">'7.2'!K371</f>
        <v>2588.8</v>
      </c>
    </row>
    <row collapsed="false" customFormat="false" customHeight="true" hidden="false" ht="16.7" outlineLevel="0" r="156">
      <c r="A156" s="86"/>
      <c r="B156" s="86"/>
      <c r="C156" s="87"/>
      <c r="D156" s="87"/>
      <c r="E156" s="86"/>
      <c r="F156" s="102" t="s">
        <v>103</v>
      </c>
      <c r="G156" s="90" t="n">
        <f aca="false">SUM(H156:K156)</f>
        <v>534.4</v>
      </c>
      <c r="H156" s="92" t="n">
        <v>0</v>
      </c>
      <c r="I156" s="92" t="n">
        <v>0</v>
      </c>
      <c r="J156" s="92" t="n">
        <v>0</v>
      </c>
      <c r="K156" s="90" t="n">
        <f aca="false">'7.2'!K372</f>
        <v>534.4</v>
      </c>
    </row>
    <row collapsed="false" customFormat="false" customHeight="true" hidden="false" ht="33" outlineLevel="0" r="157">
      <c r="A157" s="108" t="s">
        <v>117</v>
      </c>
      <c r="B157" s="128" t="s">
        <v>118</v>
      </c>
      <c r="C157" s="69" t="n">
        <v>42736</v>
      </c>
      <c r="D157" s="69" t="n">
        <v>43100</v>
      </c>
      <c r="E157" s="66" t="n">
        <v>2017</v>
      </c>
      <c r="F157" s="86" t="s">
        <v>100</v>
      </c>
      <c r="G157" s="86" t="n">
        <f aca="false">SUM(G158:G160)</f>
        <v>146.5</v>
      </c>
      <c r="H157" s="86" t="n">
        <f aca="false">SUM(H158:H160)</f>
        <v>0</v>
      </c>
      <c r="I157" s="86" t="n">
        <f aca="false">SUM(I158:I160)</f>
        <v>0</v>
      </c>
      <c r="J157" s="86" t="n">
        <f aca="false">SUM(J158:J160)</f>
        <v>0</v>
      </c>
      <c r="K157" s="86" t="n">
        <f aca="false">SUM(K158:K160)</f>
        <v>146.5</v>
      </c>
    </row>
    <row collapsed="false" customFormat="false" customHeight="true" hidden="false" ht="16.7" outlineLevel="0" r="158">
      <c r="A158" s="108"/>
      <c r="B158" s="128"/>
      <c r="C158" s="69"/>
      <c r="D158" s="69"/>
      <c r="E158" s="66"/>
      <c r="F158" s="66" t="s">
        <v>101</v>
      </c>
      <c r="G158" s="66" t="n">
        <f aca="false">SUM(H158:K158)</f>
        <v>0</v>
      </c>
      <c r="H158" s="128" t="n">
        <v>0</v>
      </c>
      <c r="I158" s="128" t="n">
        <v>0</v>
      </c>
      <c r="J158" s="66" t="n">
        <v>0</v>
      </c>
      <c r="K158" s="66" t="n">
        <v>0</v>
      </c>
    </row>
    <row collapsed="false" customFormat="false" customHeight="true" hidden="false" ht="16.7" outlineLevel="0" r="159">
      <c r="A159" s="108"/>
      <c r="B159" s="128"/>
      <c r="C159" s="69"/>
      <c r="D159" s="69"/>
      <c r="E159" s="66"/>
      <c r="F159" s="66" t="s">
        <v>111</v>
      </c>
      <c r="G159" s="66" t="n">
        <f aca="false">SUM(H159:K159)</f>
        <v>146.5</v>
      </c>
      <c r="H159" s="128" t="n">
        <v>0</v>
      </c>
      <c r="I159" s="128" t="n">
        <v>0</v>
      </c>
      <c r="J159" s="66" t="n">
        <v>0</v>
      </c>
      <c r="K159" s="66" t="n">
        <f aca="false">'7.2'!K375</f>
        <v>146.5</v>
      </c>
    </row>
    <row collapsed="false" customFormat="false" customHeight="true" hidden="false" ht="16.7" outlineLevel="0" r="160">
      <c r="A160" s="108"/>
      <c r="B160" s="128"/>
      <c r="C160" s="69"/>
      <c r="D160" s="69"/>
      <c r="E160" s="66"/>
      <c r="F160" s="66" t="s">
        <v>103</v>
      </c>
      <c r="G160" s="66" t="n">
        <f aca="false">SUM(H160:K160)</f>
        <v>0</v>
      </c>
      <c r="H160" s="128" t="n">
        <v>0</v>
      </c>
      <c r="I160" s="128" t="n">
        <v>0</v>
      </c>
      <c r="J160" s="66" t="n">
        <v>0</v>
      </c>
      <c r="K160" s="66" t="n">
        <v>0</v>
      </c>
    </row>
    <row collapsed="false" customFormat="false" customHeight="true" hidden="false" ht="16.7" outlineLevel="0" r="161">
      <c r="A161" s="108"/>
      <c r="B161" s="128"/>
      <c r="C161" s="69" t="n">
        <v>43101</v>
      </c>
      <c r="D161" s="69" t="n">
        <v>43465</v>
      </c>
      <c r="E161" s="66" t="n">
        <v>2018</v>
      </c>
      <c r="F161" s="86" t="s">
        <v>100</v>
      </c>
      <c r="G161" s="90" t="n">
        <f aca="false">SUM(G162:G164)</f>
        <v>160</v>
      </c>
      <c r="H161" s="86" t="n">
        <f aca="false">SUM(H162:H164)</f>
        <v>0</v>
      </c>
      <c r="I161" s="86" t="n">
        <f aca="false">SUM(I162:I164)</f>
        <v>0</v>
      </c>
      <c r="J161" s="86" t="n">
        <f aca="false">SUM(J162:J164)</f>
        <v>0</v>
      </c>
      <c r="K161" s="90" t="n">
        <f aca="false">SUM(K162:K164)</f>
        <v>160</v>
      </c>
    </row>
    <row collapsed="false" customFormat="false" customHeight="true" hidden="false" ht="16.7" outlineLevel="0" r="162">
      <c r="A162" s="108"/>
      <c r="B162" s="128"/>
      <c r="C162" s="69"/>
      <c r="D162" s="69"/>
      <c r="E162" s="66"/>
      <c r="F162" s="66" t="s">
        <v>101</v>
      </c>
      <c r="G162" s="79" t="n">
        <f aca="false">SUM(H162:K162)</f>
        <v>0</v>
      </c>
      <c r="H162" s="128" t="n">
        <v>0</v>
      </c>
      <c r="I162" s="128" t="n">
        <v>0</v>
      </c>
      <c r="J162" s="66" t="n">
        <v>0</v>
      </c>
      <c r="K162" s="79" t="n">
        <f aca="false">K158*1.053</f>
        <v>0</v>
      </c>
    </row>
    <row collapsed="false" customFormat="false" customHeight="true" hidden="false" ht="16.7" outlineLevel="0" r="163">
      <c r="A163" s="108"/>
      <c r="B163" s="128"/>
      <c r="C163" s="69"/>
      <c r="D163" s="69"/>
      <c r="E163" s="66"/>
      <c r="F163" s="66" t="s">
        <v>111</v>
      </c>
      <c r="G163" s="79" t="n">
        <f aca="false">SUM(H163:K163)</f>
        <v>160</v>
      </c>
      <c r="H163" s="128" t="n">
        <v>0</v>
      </c>
      <c r="I163" s="128" t="n">
        <v>0</v>
      </c>
      <c r="J163" s="66" t="n">
        <v>0</v>
      </c>
      <c r="K163" s="79" t="n">
        <f aca="false">'7.2'!K379</f>
        <v>160</v>
      </c>
    </row>
    <row collapsed="false" customFormat="false" customHeight="true" hidden="false" ht="16.7" outlineLevel="0" r="164">
      <c r="A164" s="108"/>
      <c r="B164" s="128"/>
      <c r="C164" s="69"/>
      <c r="D164" s="69"/>
      <c r="E164" s="66"/>
      <c r="F164" s="66" t="s">
        <v>103</v>
      </c>
      <c r="G164" s="82" t="n">
        <f aca="false">SUM(H164:K164)</f>
        <v>0</v>
      </c>
      <c r="H164" s="128" t="n">
        <v>0</v>
      </c>
      <c r="I164" s="128" t="n">
        <v>0</v>
      </c>
      <c r="J164" s="66" t="n">
        <v>0</v>
      </c>
      <c r="K164" s="82" t="n">
        <f aca="false">K160*1.053</f>
        <v>0</v>
      </c>
    </row>
    <row collapsed="false" customFormat="false" customHeight="true" hidden="false" ht="16.7" outlineLevel="0" r="165">
      <c r="A165" s="108"/>
      <c r="B165" s="128"/>
      <c r="C165" s="129" t="n">
        <v>43466</v>
      </c>
      <c r="D165" s="69" t="n">
        <v>43830</v>
      </c>
      <c r="E165" s="66" t="n">
        <v>2019</v>
      </c>
      <c r="F165" s="86" t="s">
        <v>100</v>
      </c>
      <c r="G165" s="90" t="n">
        <f aca="false">SUM(G166:G168)</f>
        <v>157.4</v>
      </c>
      <c r="H165" s="86" t="n">
        <f aca="false">SUM(H166:H168)</f>
        <v>0</v>
      </c>
      <c r="I165" s="86" t="n">
        <f aca="false">SUM(I166:I168)</f>
        <v>0</v>
      </c>
      <c r="J165" s="86" t="n">
        <f aca="false">SUM(J166:J168)</f>
        <v>0</v>
      </c>
      <c r="K165" s="90" t="n">
        <f aca="false">SUM(K166:K168)</f>
        <v>157.4</v>
      </c>
    </row>
    <row collapsed="false" customFormat="false" customHeight="true" hidden="false" ht="16.7" outlineLevel="0" r="166">
      <c r="A166" s="108"/>
      <c r="B166" s="128"/>
      <c r="C166" s="129"/>
      <c r="D166" s="69"/>
      <c r="E166" s="66"/>
      <c r="F166" s="66" t="s">
        <v>101</v>
      </c>
      <c r="G166" s="79" t="n">
        <f aca="false">SUM(H166:K166)</f>
        <v>0</v>
      </c>
      <c r="H166" s="128" t="n">
        <v>0</v>
      </c>
      <c r="I166" s="128" t="n">
        <v>0</v>
      </c>
      <c r="J166" s="66" t="n">
        <v>0</v>
      </c>
      <c r="K166" s="79" t="n">
        <f aca="false">K162*1.052</f>
        <v>0</v>
      </c>
    </row>
    <row collapsed="false" customFormat="false" customHeight="true" hidden="false" ht="16.7" outlineLevel="0" r="167">
      <c r="A167" s="108"/>
      <c r="B167" s="128"/>
      <c r="C167" s="129"/>
      <c r="D167" s="69"/>
      <c r="E167" s="66"/>
      <c r="F167" s="66" t="s">
        <v>111</v>
      </c>
      <c r="G167" s="79" t="n">
        <f aca="false">SUM(H167:K167)</f>
        <v>157.4</v>
      </c>
      <c r="H167" s="128" t="n">
        <v>0</v>
      </c>
      <c r="I167" s="128" t="n">
        <v>0</v>
      </c>
      <c r="J167" s="66" t="n">
        <v>0</v>
      </c>
      <c r="K167" s="79" t="n">
        <f aca="false">'7.2'!K383</f>
        <v>157.4</v>
      </c>
    </row>
    <row collapsed="false" customFormat="false" customHeight="true" hidden="false" ht="30" outlineLevel="0" r="168">
      <c r="A168" s="108"/>
      <c r="B168" s="128"/>
      <c r="C168" s="129"/>
      <c r="D168" s="69"/>
      <c r="E168" s="66"/>
      <c r="F168" s="66" t="s">
        <v>103</v>
      </c>
      <c r="G168" s="66" t="n">
        <f aca="false">SUM(H168:K168)</f>
        <v>0</v>
      </c>
      <c r="H168" s="128" t="n">
        <v>0</v>
      </c>
      <c r="I168" s="128" t="n">
        <v>0</v>
      </c>
      <c r="J168" s="66" t="n">
        <v>0</v>
      </c>
      <c r="K168" s="128" t="n">
        <f aca="false">K164*1.052</f>
        <v>0</v>
      </c>
    </row>
    <row collapsed="false" customFormat="false" customHeight="true" hidden="false" ht="16.7" outlineLevel="0" r="169">
      <c r="A169" s="68"/>
      <c r="B169" s="85" t="s">
        <v>100</v>
      </c>
      <c r="C169" s="130" t="n">
        <v>42736</v>
      </c>
      <c r="D169" s="131" t="n">
        <v>43830</v>
      </c>
      <c r="E169" s="128"/>
      <c r="F169" s="128"/>
      <c r="G169" s="132" t="n">
        <f aca="false">G165+G161+G157</f>
        <v>463.9</v>
      </c>
      <c r="H169" s="133" t="n">
        <f aca="false">H165+H161+H157</f>
        <v>0</v>
      </c>
      <c r="I169" s="133" t="n">
        <f aca="false">I165+I161+I157</f>
        <v>0</v>
      </c>
      <c r="J169" s="133" t="n">
        <f aca="false">J165+J161+J157</f>
        <v>0</v>
      </c>
      <c r="K169" s="132" t="n">
        <f aca="false">K165+K161+K157</f>
        <v>463.9</v>
      </c>
    </row>
    <row collapsed="false" customFormat="false" customHeight="true" hidden="false" ht="49.5" outlineLevel="0" r="170">
      <c r="A170" s="134" t="s">
        <v>119</v>
      </c>
      <c r="B170" s="135" t="s">
        <v>120</v>
      </c>
      <c r="C170" s="136" t="n">
        <v>42736</v>
      </c>
      <c r="D170" s="69" t="n">
        <v>43100</v>
      </c>
      <c r="E170" s="66" t="n">
        <v>2017</v>
      </c>
      <c r="F170" s="86" t="s">
        <v>100</v>
      </c>
      <c r="G170" s="86" t="n">
        <f aca="false">G171+G172+G173</f>
        <v>747.99506</v>
      </c>
      <c r="H170" s="86" t="n">
        <f aca="false">H171+H172+H173</f>
        <v>0</v>
      </c>
      <c r="I170" s="86" t="n">
        <f aca="false">I171+I172+I173</f>
        <v>0</v>
      </c>
      <c r="J170" s="86" t="n">
        <f aca="false">J171+J172+J173</f>
        <v>0</v>
      </c>
      <c r="K170" s="86" t="n">
        <f aca="false">K171+K172+K173</f>
        <v>747.99506</v>
      </c>
    </row>
    <row collapsed="false" customFormat="false" customHeight="true" hidden="false" ht="16.7" outlineLevel="0" r="171">
      <c r="A171" s="134"/>
      <c r="B171" s="135"/>
      <c r="C171" s="136"/>
      <c r="D171" s="69"/>
      <c r="E171" s="66"/>
      <c r="F171" s="66" t="s">
        <v>101</v>
      </c>
      <c r="G171" s="73" t="n">
        <f aca="false">H171+I171+J171+K171</f>
        <v>170.69506</v>
      </c>
      <c r="H171" s="128" t="n">
        <v>0</v>
      </c>
      <c r="I171" s="128" t="n">
        <v>0</v>
      </c>
      <c r="J171" s="66" t="n">
        <v>0</v>
      </c>
      <c r="K171" s="73" t="n">
        <f aca="false">'7.2'!K387</f>
        <v>170.69506</v>
      </c>
    </row>
    <row collapsed="false" customFormat="false" customHeight="true" hidden="false" ht="16.7" outlineLevel="0" r="172">
      <c r="A172" s="134"/>
      <c r="B172" s="135"/>
      <c r="C172" s="136"/>
      <c r="D172" s="69"/>
      <c r="E172" s="66"/>
      <c r="F172" s="66" t="s">
        <v>111</v>
      </c>
      <c r="G172" s="66" t="n">
        <f aca="false">H172+I172+J172+K172</f>
        <v>427.7</v>
      </c>
      <c r="H172" s="128" t="n">
        <v>0</v>
      </c>
      <c r="I172" s="128" t="n">
        <v>0</v>
      </c>
      <c r="J172" s="66" t="n">
        <v>0</v>
      </c>
      <c r="K172" s="66" t="n">
        <f aca="false">'7.2'!K388</f>
        <v>427.7</v>
      </c>
    </row>
    <row collapsed="false" customFormat="false" customHeight="true" hidden="false" ht="16.7" outlineLevel="0" r="173">
      <c r="A173" s="134"/>
      <c r="B173" s="135"/>
      <c r="C173" s="136"/>
      <c r="D173" s="69"/>
      <c r="E173" s="66"/>
      <c r="F173" s="66" t="s">
        <v>103</v>
      </c>
      <c r="G173" s="66" t="n">
        <f aca="false">H173+I173+J173+K173</f>
        <v>149.6</v>
      </c>
      <c r="H173" s="128" t="n">
        <v>0</v>
      </c>
      <c r="I173" s="128" t="n">
        <v>0</v>
      </c>
      <c r="J173" s="66" t="n">
        <v>0</v>
      </c>
      <c r="K173" s="66" t="n">
        <f aca="false">'7.2'!K389</f>
        <v>149.6</v>
      </c>
    </row>
    <row collapsed="false" customFormat="false" customHeight="true" hidden="false" ht="16.7" outlineLevel="0" r="174">
      <c r="A174" s="134"/>
      <c r="B174" s="135"/>
      <c r="C174" s="136" t="n">
        <v>43101</v>
      </c>
      <c r="D174" s="69" t="n">
        <v>43465</v>
      </c>
      <c r="E174" s="66" t="n">
        <v>2018</v>
      </c>
      <c r="F174" s="86" t="s">
        <v>100</v>
      </c>
      <c r="G174" s="90" t="n">
        <f aca="false">G175+G176+G177</f>
        <v>1049.7</v>
      </c>
      <c r="H174" s="86" t="n">
        <f aca="false">H175+H176+H177</f>
        <v>0</v>
      </c>
      <c r="I174" s="86" t="n">
        <f aca="false">I175+I176+I177</f>
        <v>0</v>
      </c>
      <c r="J174" s="86" t="n">
        <f aca="false">J175+J176+J177</f>
        <v>0</v>
      </c>
      <c r="K174" s="90" t="n">
        <f aca="false">K175+K176+K177</f>
        <v>1049.7</v>
      </c>
    </row>
    <row collapsed="false" customFormat="false" customHeight="true" hidden="false" ht="16.7" outlineLevel="0" r="175">
      <c r="A175" s="134"/>
      <c r="B175" s="135"/>
      <c r="C175" s="136"/>
      <c r="D175" s="69"/>
      <c r="E175" s="66"/>
      <c r="F175" s="66" t="s">
        <v>101</v>
      </c>
      <c r="G175" s="79" t="n">
        <f aca="false">H175+I175+J175+K175</f>
        <v>0</v>
      </c>
      <c r="H175" s="128" t="n">
        <v>0</v>
      </c>
      <c r="I175" s="128" t="n">
        <v>0</v>
      </c>
      <c r="J175" s="66" t="n">
        <v>0</v>
      </c>
      <c r="K175" s="79" t="n">
        <f aca="false">'7.2'!K391</f>
        <v>0</v>
      </c>
    </row>
    <row collapsed="false" customFormat="false" customHeight="true" hidden="false" ht="16.7" outlineLevel="0" r="176">
      <c r="A176" s="134"/>
      <c r="B176" s="135"/>
      <c r="C176" s="136"/>
      <c r="D176" s="69"/>
      <c r="E176" s="66"/>
      <c r="F176" s="66" t="s">
        <v>111</v>
      </c>
      <c r="G176" s="79" t="n">
        <f aca="false">H176+I176+J176+K176</f>
        <v>855.7</v>
      </c>
      <c r="H176" s="128" t="n">
        <v>0</v>
      </c>
      <c r="I176" s="128" t="n">
        <v>0</v>
      </c>
      <c r="J176" s="66" t="n">
        <v>0</v>
      </c>
      <c r="K176" s="79" t="n">
        <f aca="false">'7.2'!K392</f>
        <v>855.7</v>
      </c>
    </row>
    <row collapsed="false" customFormat="false" customHeight="true" hidden="false" ht="16.7" outlineLevel="0" r="177">
      <c r="A177" s="134"/>
      <c r="B177" s="135"/>
      <c r="C177" s="136"/>
      <c r="D177" s="69"/>
      <c r="E177" s="66"/>
      <c r="F177" s="66" t="s">
        <v>103</v>
      </c>
      <c r="G177" s="79" t="n">
        <f aca="false">H177+I177+J177+K177</f>
        <v>194</v>
      </c>
      <c r="H177" s="128" t="n">
        <v>0</v>
      </c>
      <c r="I177" s="128" t="n">
        <v>0</v>
      </c>
      <c r="J177" s="66" t="n">
        <v>0</v>
      </c>
      <c r="K177" s="79" t="n">
        <f aca="false">'7.2'!K393</f>
        <v>194</v>
      </c>
    </row>
    <row collapsed="false" customFormat="false" customHeight="true" hidden="false" ht="16.7" outlineLevel="0" r="178">
      <c r="A178" s="134"/>
      <c r="B178" s="135"/>
      <c r="C178" s="136" t="n">
        <v>43466</v>
      </c>
      <c r="D178" s="69" t="n">
        <v>43830</v>
      </c>
      <c r="E178" s="66" t="n">
        <v>2019</v>
      </c>
      <c r="F178" s="137" t="s">
        <v>100</v>
      </c>
      <c r="G178" s="90" t="n">
        <f aca="false">G179+G180+G181</f>
        <v>1032.3</v>
      </c>
      <c r="H178" s="86" t="n">
        <f aca="false">H179+H180+H181</f>
        <v>0</v>
      </c>
      <c r="I178" s="86" t="n">
        <f aca="false">I179+I180+I181</f>
        <v>0</v>
      </c>
      <c r="J178" s="86" t="n">
        <f aca="false">J179+J180+J181</f>
        <v>0</v>
      </c>
      <c r="K178" s="90" t="n">
        <f aca="false">K179+K180+K181</f>
        <v>1032.3</v>
      </c>
    </row>
    <row collapsed="false" customFormat="false" customHeight="true" hidden="false" ht="16.7" outlineLevel="0" r="179">
      <c r="A179" s="134"/>
      <c r="B179" s="135"/>
      <c r="C179" s="136"/>
      <c r="D179" s="69"/>
      <c r="E179" s="66"/>
      <c r="F179" s="86" t="s">
        <v>101</v>
      </c>
      <c r="G179" s="79" t="n">
        <f aca="false">H179+I179+J179+K179</f>
        <v>0</v>
      </c>
      <c r="H179" s="128" t="n">
        <v>0</v>
      </c>
      <c r="I179" s="128" t="n">
        <v>0</v>
      </c>
      <c r="J179" s="128" t="n">
        <v>0</v>
      </c>
      <c r="K179" s="79" t="n">
        <f aca="false">'7.2'!K395</f>
        <v>0</v>
      </c>
    </row>
    <row collapsed="false" customFormat="false" customHeight="true" hidden="false" ht="16.7" outlineLevel="0" r="180">
      <c r="A180" s="134"/>
      <c r="B180" s="135"/>
      <c r="C180" s="136"/>
      <c r="D180" s="69"/>
      <c r="E180" s="66"/>
      <c r="F180" s="86" t="s">
        <v>111</v>
      </c>
      <c r="G180" s="79" t="n">
        <f aca="false">H180+I180+J180+K180</f>
        <v>841.5</v>
      </c>
      <c r="H180" s="128" t="n">
        <v>0</v>
      </c>
      <c r="I180" s="128" t="n">
        <v>0</v>
      </c>
      <c r="J180" s="66" t="n">
        <v>0</v>
      </c>
      <c r="K180" s="79" t="n">
        <f aca="false">'7.2'!K396</f>
        <v>841.5</v>
      </c>
    </row>
    <row collapsed="false" customFormat="false" customHeight="true" hidden="false" ht="16.7" outlineLevel="0" r="181">
      <c r="A181" s="134"/>
      <c r="B181" s="135"/>
      <c r="C181" s="136"/>
      <c r="D181" s="69"/>
      <c r="E181" s="66"/>
      <c r="F181" s="86" t="s">
        <v>103</v>
      </c>
      <c r="G181" s="79" t="n">
        <f aca="false">H181+I181+J181+K181</f>
        <v>190.8</v>
      </c>
      <c r="H181" s="128" t="n">
        <v>0</v>
      </c>
      <c r="I181" s="128" t="n">
        <v>0</v>
      </c>
      <c r="J181" s="66" t="n">
        <v>0</v>
      </c>
      <c r="K181" s="79" t="n">
        <f aca="false">'7.2'!K397</f>
        <v>190.8</v>
      </c>
    </row>
    <row collapsed="false" customFormat="false" customHeight="true" hidden="false" ht="16.7" outlineLevel="0" r="182">
      <c r="A182" s="134"/>
      <c r="B182" s="135"/>
      <c r="C182" s="136"/>
      <c r="D182" s="69"/>
      <c r="E182" s="66"/>
      <c r="F182" s="86"/>
      <c r="G182" s="79"/>
      <c r="H182" s="128"/>
      <c r="I182" s="128"/>
      <c r="J182" s="66"/>
      <c r="K182" s="79"/>
    </row>
    <row collapsed="false" customFormat="false" customHeight="true" hidden="false" ht="16.7" outlineLevel="0" r="183">
      <c r="A183" s="128"/>
      <c r="B183" s="138" t="s">
        <v>116</v>
      </c>
      <c r="C183" s="131" t="n">
        <v>42736</v>
      </c>
      <c r="D183" s="131" t="n">
        <v>43830</v>
      </c>
      <c r="E183" s="128"/>
      <c r="F183" s="128"/>
      <c r="G183" s="139" t="n">
        <f aca="false">G170+G174+G178</f>
        <v>2829.99506</v>
      </c>
      <c r="H183" s="133" t="n">
        <f aca="false">H170+H174+H178</f>
        <v>0</v>
      </c>
      <c r="I183" s="133" t="n">
        <f aca="false">I170+I174+I178</f>
        <v>0</v>
      </c>
      <c r="J183" s="133" t="n">
        <f aca="false">J170+J174+J178</f>
        <v>0</v>
      </c>
      <c r="K183" s="139" t="n">
        <f aca="false">K170+K174+K178</f>
        <v>2829.99506</v>
      </c>
    </row>
    <row collapsed="false" customFormat="false" customHeight="true" hidden="false" ht="19.5" outlineLevel="0" r="184">
      <c r="A184" s="68" t="s">
        <v>121</v>
      </c>
      <c r="B184" s="66" t="s">
        <v>122</v>
      </c>
      <c r="C184" s="69" t="n">
        <v>42736</v>
      </c>
      <c r="D184" s="69" t="n">
        <v>43100</v>
      </c>
      <c r="E184" s="66" t="n">
        <v>2017</v>
      </c>
      <c r="F184" s="73" t="s">
        <v>17</v>
      </c>
      <c r="G184" s="79" t="n">
        <f aca="false">H184+I184+J184+K184</f>
        <v>914.7</v>
      </c>
      <c r="H184" s="82" t="n">
        <v>0</v>
      </c>
      <c r="I184" s="82" t="n">
        <v>0</v>
      </c>
      <c r="J184" s="82" t="n">
        <v>0</v>
      </c>
      <c r="K184" s="79" t="n">
        <f aca="false">K195</f>
        <v>914.7</v>
      </c>
    </row>
    <row collapsed="false" customFormat="false" customHeight="true" hidden="false" ht="24" outlineLevel="0" r="185">
      <c r="A185" s="68"/>
      <c r="B185" s="68"/>
      <c r="C185" s="69"/>
      <c r="D185" s="69"/>
      <c r="E185" s="66"/>
      <c r="F185" s="73"/>
      <c r="G185" s="79"/>
      <c r="H185" s="82"/>
      <c r="I185" s="82"/>
      <c r="J185" s="82"/>
      <c r="K185" s="79"/>
    </row>
    <row collapsed="false" customFormat="false" customHeight="true" hidden="false" ht="19.5" outlineLevel="0" r="186">
      <c r="A186" s="68"/>
      <c r="B186" s="68"/>
      <c r="C186" s="69" t="n">
        <v>43101</v>
      </c>
      <c r="D186" s="69" t="n">
        <v>43465</v>
      </c>
      <c r="E186" s="66" t="n">
        <v>2018</v>
      </c>
      <c r="F186" s="75" t="s">
        <v>17</v>
      </c>
      <c r="G186" s="79" t="n">
        <f aca="false">H186+I186+J186+K186</f>
        <v>1357</v>
      </c>
      <c r="H186" s="82" t="n">
        <v>0</v>
      </c>
      <c r="I186" s="82" t="n">
        <v>0</v>
      </c>
      <c r="J186" s="82" t="n">
        <v>0</v>
      </c>
      <c r="K186" s="79" t="n">
        <f aca="false">'7.3'!K404</f>
        <v>1357</v>
      </c>
    </row>
    <row collapsed="false" customFormat="false" customHeight="true" hidden="false" ht="25.5" outlineLevel="0" r="187">
      <c r="A187" s="68"/>
      <c r="B187" s="68"/>
      <c r="C187" s="69"/>
      <c r="D187" s="69"/>
      <c r="E187" s="66"/>
      <c r="F187" s="75"/>
      <c r="G187" s="79"/>
      <c r="H187" s="82"/>
      <c r="I187" s="82"/>
      <c r="J187" s="82"/>
      <c r="K187" s="79"/>
    </row>
    <row collapsed="false" customFormat="false" customHeight="true" hidden="false" ht="14.1" outlineLevel="0" r="188">
      <c r="A188" s="68"/>
      <c r="B188" s="68"/>
      <c r="C188" s="69" t="n">
        <v>43466</v>
      </c>
      <c r="D188" s="69" t="n">
        <v>43830</v>
      </c>
      <c r="E188" s="66" t="n">
        <v>2019</v>
      </c>
      <c r="F188" s="75" t="s">
        <v>17</v>
      </c>
      <c r="G188" s="79" t="n">
        <f aca="false">H188+I188+J188+K188</f>
        <v>1357</v>
      </c>
      <c r="H188" s="82" t="n">
        <v>0</v>
      </c>
      <c r="I188" s="82" t="n">
        <v>0</v>
      </c>
      <c r="J188" s="82" t="n">
        <v>0</v>
      </c>
      <c r="K188" s="79" t="n">
        <f aca="false">'7.3'!K406</f>
        <v>1357</v>
      </c>
    </row>
    <row collapsed="false" customFormat="false" customHeight="true" hidden="false" ht="22.5" outlineLevel="0" r="189">
      <c r="A189" s="68"/>
      <c r="B189" s="66"/>
      <c r="C189" s="69"/>
      <c r="D189" s="69"/>
      <c r="E189" s="66"/>
      <c r="F189" s="75"/>
      <c r="G189" s="79"/>
      <c r="H189" s="82"/>
      <c r="I189" s="82"/>
      <c r="J189" s="82"/>
      <c r="K189" s="79"/>
    </row>
    <row collapsed="false" customFormat="false" customHeight="true" hidden="false" ht="18" outlineLevel="0" r="190">
      <c r="A190" s="86"/>
      <c r="B190" s="86" t="s">
        <v>100</v>
      </c>
      <c r="C190" s="87" t="n">
        <v>42736</v>
      </c>
      <c r="D190" s="87" t="n">
        <v>43830</v>
      </c>
      <c r="E190" s="86"/>
      <c r="F190" s="93"/>
      <c r="G190" s="90" t="n">
        <f aca="false">G184+G186+G188</f>
        <v>3628.7</v>
      </c>
      <c r="H190" s="92" t="n">
        <v>0</v>
      </c>
      <c r="I190" s="92" t="n">
        <v>0</v>
      </c>
      <c r="J190" s="92" t="n">
        <v>0</v>
      </c>
      <c r="K190" s="90" t="n">
        <f aca="false">K184+K186+K188</f>
        <v>3628.7</v>
      </c>
    </row>
    <row collapsed="false" customFormat="false" customHeight="true" hidden="false" ht="9" outlineLevel="0" r="191">
      <c r="A191" s="86"/>
      <c r="B191" s="86"/>
      <c r="C191" s="87"/>
      <c r="D191" s="87"/>
      <c r="E191" s="86"/>
      <c r="F191" s="93"/>
      <c r="G191" s="90"/>
      <c r="H191" s="92"/>
      <c r="I191" s="92"/>
      <c r="J191" s="92"/>
      <c r="K191" s="90"/>
    </row>
    <row collapsed="false" customFormat="false" customHeight="true" hidden="false" ht="20.25" outlineLevel="0" r="192">
      <c r="A192" s="118" t="s">
        <v>53</v>
      </c>
      <c r="B192" s="66" t="s">
        <v>123</v>
      </c>
      <c r="C192" s="69" t="n">
        <v>42736</v>
      </c>
      <c r="D192" s="69" t="n">
        <v>43100</v>
      </c>
      <c r="E192" s="66" t="n">
        <v>2017</v>
      </c>
      <c r="F192" s="66" t="s">
        <v>17</v>
      </c>
      <c r="G192" s="140"/>
      <c r="H192" s="141"/>
      <c r="I192" s="141"/>
      <c r="J192" s="141"/>
      <c r="K192" s="140"/>
    </row>
    <row collapsed="false" customFormat="false" customHeight="true" hidden="true" ht="2.25" outlineLevel="0" r="193">
      <c r="A193" s="118"/>
      <c r="B193" s="66"/>
      <c r="C193" s="66"/>
      <c r="D193" s="69"/>
      <c r="E193" s="66"/>
      <c r="F193" s="66"/>
      <c r="G193" s="142"/>
      <c r="H193" s="141"/>
      <c r="I193" s="141"/>
      <c r="J193" s="141"/>
      <c r="K193" s="140"/>
    </row>
    <row collapsed="false" customFormat="false" customHeight="true" hidden="true" ht="21" outlineLevel="0" r="194">
      <c r="A194" s="118"/>
      <c r="B194" s="66"/>
      <c r="C194" s="66"/>
      <c r="D194" s="69"/>
      <c r="E194" s="66"/>
      <c r="F194" s="66"/>
      <c r="G194" s="142"/>
      <c r="H194" s="141"/>
      <c r="I194" s="141"/>
      <c r="J194" s="141"/>
      <c r="K194" s="140"/>
    </row>
    <row collapsed="false" customFormat="false" customHeight="true" hidden="false" ht="19.7" outlineLevel="0" r="195">
      <c r="A195" s="118"/>
      <c r="B195" s="66"/>
      <c r="C195" s="66"/>
      <c r="D195" s="69"/>
      <c r="E195" s="66"/>
      <c r="F195" s="66"/>
      <c r="G195" s="143" t="n">
        <f aca="false">H195+I195+J195+K195</f>
        <v>914.7</v>
      </c>
      <c r="H195" s="144" t="n">
        <v>0</v>
      </c>
      <c r="I195" s="144" t="n">
        <v>0</v>
      </c>
      <c r="J195" s="144" t="n">
        <v>0</v>
      </c>
      <c r="K195" s="145" t="n">
        <f aca="false">'7.3'!K412</f>
        <v>914.7</v>
      </c>
    </row>
    <row collapsed="false" customFormat="false" customHeight="true" hidden="false" ht="6.35" outlineLevel="0" r="196">
      <c r="A196" s="118"/>
      <c r="B196" s="66"/>
      <c r="C196" s="69"/>
      <c r="D196" s="69"/>
      <c r="E196" s="66"/>
      <c r="F196" s="66"/>
      <c r="G196" s="145"/>
      <c r="H196" s="144"/>
      <c r="I196" s="144"/>
      <c r="J196" s="144"/>
      <c r="K196" s="145"/>
    </row>
    <row collapsed="false" customFormat="false" customHeight="true" hidden="true" ht="32.25" outlineLevel="0" r="197">
      <c r="A197" s="118"/>
      <c r="B197" s="66"/>
      <c r="C197" s="66"/>
      <c r="D197" s="68"/>
      <c r="E197" s="66"/>
      <c r="F197" s="66"/>
      <c r="G197" s="79"/>
      <c r="H197" s="144"/>
      <c r="I197" s="144"/>
      <c r="J197" s="144"/>
      <c r="K197" s="145"/>
    </row>
    <row collapsed="false" customFormat="false" customHeight="true" hidden="false" ht="29.25" outlineLevel="0" r="198">
      <c r="A198" s="118"/>
      <c r="B198" s="66"/>
      <c r="C198" s="69" t="n">
        <v>43101</v>
      </c>
      <c r="D198" s="69" t="n">
        <v>43465</v>
      </c>
      <c r="E198" s="66" t="n">
        <v>2018</v>
      </c>
      <c r="F198" s="66" t="s">
        <v>41</v>
      </c>
      <c r="G198" s="79" t="n">
        <f aca="false">H198+I198+J198+K198</f>
        <v>1357</v>
      </c>
      <c r="H198" s="82" t="n">
        <v>0</v>
      </c>
      <c r="I198" s="146" t="n">
        <v>0</v>
      </c>
      <c r="J198" s="82" t="n">
        <v>0</v>
      </c>
      <c r="K198" s="79" t="n">
        <f aca="false">'7.3'!K415</f>
        <v>1357</v>
      </c>
    </row>
    <row collapsed="false" customFormat="false" customHeight="true" hidden="false" ht="21.3" outlineLevel="0" r="199">
      <c r="A199" s="118"/>
      <c r="B199" s="66"/>
      <c r="C199" s="66"/>
      <c r="D199" s="66"/>
      <c r="E199" s="66"/>
      <c r="F199" s="66"/>
      <c r="G199" s="79"/>
      <c r="H199" s="82"/>
      <c r="I199" s="146"/>
      <c r="J199" s="82"/>
      <c r="K199" s="79"/>
    </row>
    <row collapsed="false" customFormat="false" customHeight="true" hidden="false" ht="17.25" outlineLevel="0" r="200">
      <c r="A200" s="118"/>
      <c r="B200" s="66"/>
      <c r="C200" s="69" t="n">
        <v>43466</v>
      </c>
      <c r="D200" s="69" t="n">
        <v>43830</v>
      </c>
      <c r="E200" s="66" t="n">
        <v>2019</v>
      </c>
      <c r="F200" s="66" t="s">
        <v>41</v>
      </c>
      <c r="G200" s="79" t="n">
        <f aca="false">H200+I200+J200+K200</f>
        <v>1357</v>
      </c>
      <c r="H200" s="82" t="n">
        <v>0</v>
      </c>
      <c r="I200" s="82" t="n">
        <v>0</v>
      </c>
      <c r="J200" s="82" t="n">
        <v>0</v>
      </c>
      <c r="K200" s="79" t="n">
        <f aca="false">'7.3'!K417</f>
        <v>1357</v>
      </c>
    </row>
    <row collapsed="false" customFormat="false" customHeight="true" hidden="false" ht="41.55" outlineLevel="0" r="201">
      <c r="A201" s="118"/>
      <c r="B201" s="66"/>
      <c r="C201" s="69"/>
      <c r="D201" s="69"/>
      <c r="E201" s="69"/>
      <c r="F201" s="69"/>
      <c r="G201" s="79"/>
      <c r="H201" s="82"/>
      <c r="I201" s="82"/>
      <c r="J201" s="82"/>
      <c r="K201" s="79"/>
    </row>
    <row collapsed="false" customFormat="false" customHeight="true" hidden="false" ht="15.75" outlineLevel="0" r="202">
      <c r="A202" s="147"/>
      <c r="B202" s="85" t="s">
        <v>100</v>
      </c>
      <c r="C202" s="87" t="n">
        <v>42736</v>
      </c>
      <c r="D202" s="87" t="n">
        <v>43830</v>
      </c>
      <c r="E202" s="68"/>
      <c r="F202" s="68"/>
      <c r="G202" s="90" t="n">
        <f aca="false">G195+G198+G200</f>
        <v>3628.7</v>
      </c>
      <c r="H202" s="92" t="n">
        <f aca="false">H195+H198+H200</f>
        <v>0</v>
      </c>
      <c r="I202" s="92" t="n">
        <f aca="false">I195+I198+I200</f>
        <v>0</v>
      </c>
      <c r="J202" s="92" t="n">
        <f aca="false">J195+J198+J200</f>
        <v>0</v>
      </c>
      <c r="K202" s="90" t="n">
        <f aca="false">K195+K198+K200</f>
        <v>3628.7</v>
      </c>
    </row>
    <row collapsed="false" customFormat="false" customHeight="true" hidden="false" ht="32.45" outlineLevel="0" r="203"/>
    <row collapsed="false" customFormat="false" customHeight="true" hidden="false" ht="32.45" outlineLevel="0" r="204"/>
    <row collapsed="false" customFormat="false" customHeight="true" hidden="false" ht="39" outlineLevel="0" r="205"/>
    <row collapsed="false" customFormat="false" customHeight="true" hidden="false" ht="33.4" outlineLevel="0" r="206"/>
    <row collapsed="false" customFormat="false" customHeight="true" hidden="false" ht="18.75" outlineLevel="0" r="207">
      <c r="A207" s="148"/>
      <c r="B207" s="149"/>
      <c r="C207" s="150"/>
      <c r="D207" s="150"/>
      <c r="E207" s="151"/>
      <c r="F207" s="150"/>
      <c r="G207" s="150"/>
      <c r="H207" s="150"/>
      <c r="I207" s="150"/>
      <c r="J207" s="152"/>
      <c r="K207" s="150"/>
    </row>
    <row collapsed="false" customFormat="false" customHeight="false" hidden="true" ht="15" outlineLevel="0" r="208">
      <c r="A208" s="29"/>
    </row>
    <row collapsed="false" customFormat="false" customHeight="false" hidden="true" ht="15" outlineLevel="0" r="209">
      <c r="A209" s="153" t="s">
        <v>124</v>
      </c>
      <c r="B209" s="153"/>
      <c r="C209" s="153"/>
      <c r="D209" s="153"/>
      <c r="E209" s="153"/>
      <c r="F209" s="153"/>
    </row>
    <row collapsed="false" customFormat="false" customHeight="false" hidden="true" ht="15" outlineLevel="0" r="210">
      <c r="A210" s="153" t="s">
        <v>125</v>
      </c>
      <c r="B210" s="153"/>
      <c r="C210" s="153"/>
      <c r="D210" s="153"/>
      <c r="E210" s="153"/>
      <c r="F210" s="153"/>
    </row>
    <row collapsed="false" customFormat="false" customHeight="false" hidden="true" ht="15" outlineLevel="0" r="211">
      <c r="A211" s="153" t="s">
        <v>126</v>
      </c>
      <c r="B211" s="153"/>
      <c r="C211" s="153"/>
      <c r="D211" s="153"/>
      <c r="E211" s="153"/>
      <c r="F211" s="153"/>
      <c r="G211" s="153"/>
    </row>
    <row collapsed="false" customFormat="false" customHeight="false" hidden="true" ht="15" outlineLevel="0" r="212">
      <c r="A212" s="154" t="s">
        <v>127</v>
      </c>
    </row>
    <row collapsed="false" customFormat="false" customHeight="false" hidden="true" ht="15" outlineLevel="0" r="213">
      <c r="A213" s="154" t="s">
        <v>128</v>
      </c>
    </row>
    <row collapsed="false" customFormat="false" customHeight="true" hidden="true" ht="15" outlineLevel="0" r="214">
      <c r="A214" s="30" t="s">
        <v>6</v>
      </c>
      <c r="B214" s="155" t="s">
        <v>129</v>
      </c>
      <c r="C214" s="156" t="s">
        <v>130</v>
      </c>
      <c r="D214" s="156"/>
      <c r="E214" s="156"/>
      <c r="F214" s="156"/>
      <c r="G214" s="157" t="s">
        <v>131</v>
      </c>
      <c r="H214" s="157"/>
      <c r="I214" s="157"/>
      <c r="J214" s="157"/>
      <c r="K214" s="157"/>
      <c r="L214" s="156"/>
      <c r="M214" s="156"/>
      <c r="N214" s="156"/>
      <c r="O214" s="156"/>
      <c r="P214" s="156"/>
      <c r="Q214" s="156"/>
      <c r="R214" s="156"/>
    </row>
    <row collapsed="false" customFormat="false" customHeight="true" hidden="true" ht="15" outlineLevel="0" r="215">
      <c r="A215" s="158" t="s">
        <v>12</v>
      </c>
      <c r="B215" s="159" t="s">
        <v>132</v>
      </c>
      <c r="C215" s="160" t="s">
        <v>133</v>
      </c>
      <c r="D215" s="160"/>
      <c r="E215" s="160"/>
      <c r="F215" s="160"/>
      <c r="G215" s="161" t="s">
        <v>134</v>
      </c>
      <c r="H215" s="161"/>
      <c r="I215" s="161"/>
      <c r="J215" s="161"/>
      <c r="K215" s="161"/>
      <c r="L215" s="160" t="s">
        <v>135</v>
      </c>
      <c r="M215" s="160"/>
      <c r="N215" s="160"/>
      <c r="O215" s="160"/>
      <c r="P215" s="160"/>
      <c r="Q215" s="160"/>
      <c r="R215" s="160"/>
    </row>
    <row collapsed="false" customFormat="false" customHeight="true" hidden="true" ht="15.75" outlineLevel="0" r="216">
      <c r="A216" s="162"/>
      <c r="B216" s="159" t="s">
        <v>136</v>
      </c>
      <c r="C216" s="163"/>
      <c r="D216" s="163"/>
      <c r="E216" s="163"/>
      <c r="F216" s="163"/>
      <c r="G216" s="164"/>
      <c r="H216" s="164"/>
      <c r="I216" s="164"/>
      <c r="J216" s="164"/>
      <c r="K216" s="164"/>
      <c r="L216" s="165" t="s">
        <v>137</v>
      </c>
      <c r="M216" s="165"/>
      <c r="N216" s="165"/>
      <c r="O216" s="165"/>
      <c r="P216" s="165"/>
      <c r="Q216" s="165"/>
      <c r="R216" s="165"/>
    </row>
    <row collapsed="false" customFormat="false" customHeight="true" hidden="true" ht="15" outlineLevel="0" r="217">
      <c r="A217" s="162"/>
      <c r="B217" s="166"/>
      <c r="C217" s="31" t="s">
        <v>138</v>
      </c>
      <c r="D217" s="31"/>
      <c r="E217" s="31"/>
      <c r="F217" s="31"/>
      <c r="G217" s="33" t="s">
        <v>138</v>
      </c>
      <c r="H217" s="33"/>
      <c r="I217" s="33"/>
      <c r="J217" s="33"/>
      <c r="K217" s="33"/>
      <c r="L217" s="156"/>
      <c r="M217" s="156"/>
      <c r="N217" s="156"/>
      <c r="O217" s="156"/>
      <c r="P217" s="156"/>
      <c r="Q217" s="156"/>
      <c r="R217" s="156"/>
    </row>
    <row collapsed="false" customFormat="false" customHeight="true" hidden="true" ht="15.75" outlineLevel="0" r="218">
      <c r="A218" s="162"/>
      <c r="B218" s="166"/>
      <c r="C218" s="31"/>
      <c r="D218" s="31"/>
      <c r="E218" s="31"/>
      <c r="F218" s="31"/>
      <c r="G218" s="33"/>
      <c r="H218" s="33"/>
      <c r="I218" s="33"/>
      <c r="J218" s="33"/>
      <c r="K218" s="33"/>
      <c r="L218" s="165" t="s">
        <v>138</v>
      </c>
      <c r="M218" s="165"/>
      <c r="N218" s="165"/>
      <c r="O218" s="165"/>
      <c r="P218" s="165"/>
      <c r="Q218" s="165"/>
      <c r="R218" s="165"/>
    </row>
    <row collapsed="false" customFormat="false" customHeight="true" hidden="true" ht="15" outlineLevel="0" r="219">
      <c r="A219" s="162"/>
      <c r="B219" s="166"/>
      <c r="C219" s="31" t="s">
        <v>139</v>
      </c>
      <c r="D219" s="31" t="s">
        <v>140</v>
      </c>
      <c r="E219" s="31"/>
      <c r="F219" s="33" t="s">
        <v>141</v>
      </c>
      <c r="G219" s="33" t="s">
        <v>139</v>
      </c>
      <c r="H219" s="33"/>
      <c r="I219" s="33" t="s">
        <v>140</v>
      </c>
      <c r="J219" s="33" t="s">
        <v>141</v>
      </c>
      <c r="K219" s="33"/>
      <c r="L219" s="159"/>
      <c r="M219" s="31" t="s">
        <v>140</v>
      </c>
      <c r="N219" s="31"/>
      <c r="O219" s="31" t="s">
        <v>141</v>
      </c>
      <c r="P219" s="31" t="s">
        <v>142</v>
      </c>
      <c r="Q219" s="31" t="s">
        <v>143</v>
      </c>
      <c r="R219" s="31"/>
    </row>
    <row collapsed="false" customFormat="false" customHeight="false" hidden="true" ht="65.25" outlineLevel="0" r="220">
      <c r="A220" s="162"/>
      <c r="B220" s="166"/>
      <c r="C220" s="31"/>
      <c r="D220" s="31"/>
      <c r="E220" s="31"/>
      <c r="F220" s="33"/>
      <c r="G220" s="33"/>
      <c r="H220" s="33"/>
      <c r="I220" s="33"/>
      <c r="J220" s="33"/>
      <c r="K220" s="33"/>
      <c r="L220" s="36" t="s">
        <v>144</v>
      </c>
      <c r="M220" s="31"/>
      <c r="N220" s="31"/>
      <c r="O220" s="31"/>
      <c r="P220" s="31"/>
      <c r="Q220" s="31"/>
      <c r="R220" s="31"/>
    </row>
    <row collapsed="false" customFormat="false" customHeight="true" hidden="true" ht="140.25" outlineLevel="0" r="221">
      <c r="A221" s="167" t="n">
        <v>1</v>
      </c>
      <c r="B221" s="168" t="s">
        <v>145</v>
      </c>
      <c r="C221" s="169" t="n">
        <f aca="false">"#ссыл!"</f>
        <v>0</v>
      </c>
      <c r="D221" s="170" t="n">
        <f aca="false">"#ссыл!"</f>
        <v>0</v>
      </c>
      <c r="E221" s="170"/>
      <c r="F221" s="169" t="n">
        <f aca="false">"#ссыл!"</f>
        <v>0</v>
      </c>
      <c r="G221" s="170" t="n">
        <f aca="false">"#ссыл!"</f>
        <v>0</v>
      </c>
      <c r="H221" s="170"/>
      <c r="I221" s="171" t="n">
        <f aca="false">"#ссыл!"</f>
        <v>0</v>
      </c>
      <c r="J221" s="172" t="n">
        <f aca="false">"#ссыл!"</f>
        <v>0</v>
      </c>
      <c r="K221" s="173"/>
      <c r="L221" s="174" t="n">
        <f aca="false">"#ссыл!"</f>
        <v>0</v>
      </c>
      <c r="M221" s="175" t="n">
        <f aca="false">"#ссыл!"</f>
        <v>0</v>
      </c>
      <c r="N221" s="175"/>
      <c r="O221" s="169" t="n">
        <f aca="false">"#ссыл!"</f>
        <v>0</v>
      </c>
      <c r="P221" s="171" t="n">
        <f aca="false">"#ссыл!"</f>
        <v>0</v>
      </c>
      <c r="Q221" s="173" t="n">
        <v>0</v>
      </c>
      <c r="R221" s="173"/>
    </row>
    <row collapsed="false" customFormat="false" customHeight="true" hidden="true" ht="68.65" outlineLevel="0" r="222">
      <c r="A222" s="34" t="n">
        <v>2</v>
      </c>
      <c r="B222" s="44" t="s">
        <v>146</v>
      </c>
      <c r="C222" s="174" t="n">
        <f aca="false">H37</f>
        <v>0</v>
      </c>
      <c r="D222" s="176" t="n">
        <f aca="false">I37</f>
        <v>3766.856</v>
      </c>
      <c r="E222" s="176"/>
      <c r="F222" s="174" t="n">
        <f aca="false">J37</f>
        <v>3446.856</v>
      </c>
      <c r="G222" s="170" t="n">
        <f aca="false">H42</f>
        <v>0</v>
      </c>
      <c r="H222" s="170"/>
      <c r="I222" s="171" t="n">
        <f aca="false">I42</f>
        <v>13919.4</v>
      </c>
      <c r="J222" s="177" t="n">
        <f aca="false">J42</f>
        <v>2027.4</v>
      </c>
      <c r="K222" s="173"/>
      <c r="L222" s="174" t="n">
        <f aca="false">H47</f>
        <v>0</v>
      </c>
      <c r="M222" s="178" t="n">
        <f aca="false">I47</f>
        <v>9637.2</v>
      </c>
      <c r="N222" s="178"/>
      <c r="O222" s="174" t="n">
        <f aca="false">J47</f>
        <v>2027.4</v>
      </c>
      <c r="P222" s="171" t="n">
        <f aca="false">K47</f>
        <v>19268</v>
      </c>
      <c r="Q222" s="173" t="n">
        <v>0</v>
      </c>
      <c r="R222" s="173"/>
    </row>
    <row collapsed="false" customFormat="false" customHeight="true" hidden="true" ht="89.25" outlineLevel="0" r="223">
      <c r="A223" s="34" t="n">
        <v>3</v>
      </c>
      <c r="B223" s="44" t="s">
        <v>147</v>
      </c>
      <c r="C223" s="174" t="n">
        <f aca="false">H38</f>
        <v>0</v>
      </c>
      <c r="D223" s="170" t="n">
        <f aca="false">I38</f>
        <v>3594.443</v>
      </c>
      <c r="E223" s="170"/>
      <c r="F223" s="174" t="n">
        <f aca="false">J38</f>
        <v>3709.443</v>
      </c>
      <c r="G223" s="170" t="n">
        <f aca="false">H43</f>
        <v>0</v>
      </c>
      <c r="H223" s="170"/>
      <c r="I223" s="171" t="n">
        <f aca="false">I43</f>
        <v>5692.4</v>
      </c>
      <c r="J223" s="177" t="n">
        <f aca="false">J43</f>
        <v>2787.6</v>
      </c>
      <c r="K223" s="173"/>
      <c r="L223" s="174" t="n">
        <f aca="false">H48</f>
        <v>0</v>
      </c>
      <c r="M223" s="178" t="n">
        <f aca="false">I48</f>
        <v>0</v>
      </c>
      <c r="N223" s="178"/>
      <c r="O223" s="174" t="n">
        <f aca="false">J48</f>
        <v>2787.6</v>
      </c>
      <c r="P223" s="171" t="n">
        <f aca="false">K48</f>
        <v>23125.9</v>
      </c>
      <c r="Q223" s="173" t="n">
        <v>0</v>
      </c>
      <c r="R223" s="173"/>
    </row>
    <row collapsed="false" customFormat="false" customHeight="true" hidden="true" ht="90.95" outlineLevel="0" r="224">
      <c r="A224" s="34" t="n">
        <v>4</v>
      </c>
      <c r="B224" s="44" t="s">
        <v>148</v>
      </c>
      <c r="C224" s="174" t="n">
        <f aca="false">H40</f>
        <v>0</v>
      </c>
      <c r="D224" s="170" t="n">
        <f aca="false">I40</f>
        <v>0</v>
      </c>
      <c r="E224" s="170"/>
      <c r="F224" s="171" t="n">
        <f aca="false">J45</f>
        <v>0</v>
      </c>
      <c r="G224" s="170" t="n">
        <f aca="false">H45</f>
        <v>0</v>
      </c>
      <c r="H224" s="170"/>
      <c r="I224" s="171" t="n">
        <f aca="false">I45</f>
        <v>0</v>
      </c>
      <c r="J224" s="177" t="n">
        <f aca="false">J45</f>
        <v>0</v>
      </c>
      <c r="K224" s="173"/>
      <c r="L224" s="174" t="n">
        <f aca="false">H50</f>
        <v>0</v>
      </c>
      <c r="M224" s="178" t="n">
        <f aca="false">I50</f>
        <v>0</v>
      </c>
      <c r="N224" s="178"/>
      <c r="O224" s="174" t="n">
        <f aca="false">J50</f>
        <v>0</v>
      </c>
      <c r="P224" s="171" t="n">
        <f aca="false">K50</f>
        <v>1357</v>
      </c>
      <c r="Q224" s="173" t="n">
        <v>0</v>
      </c>
      <c r="R224" s="173"/>
    </row>
    <row collapsed="false" customFormat="false" customHeight="true" hidden="true" ht="15.75" outlineLevel="0" r="225">
      <c r="A225" s="179"/>
      <c r="B225" s="44" t="s">
        <v>100</v>
      </c>
      <c r="C225" s="180" t="n">
        <f aca="false">C224+C223+C222+C221</f>
        <v>0</v>
      </c>
      <c r="D225" s="181" t="n">
        <f aca="false">D224+D223+D222+D221</f>
        <v>7361.299</v>
      </c>
      <c r="E225" s="181"/>
      <c r="F225" s="180" t="n">
        <f aca="false">F224+F223+F222+F221</f>
        <v>7156.299</v>
      </c>
      <c r="G225" s="182" t="n">
        <f aca="false">G224+G223+G222+G221</f>
        <v>0</v>
      </c>
      <c r="H225" s="182"/>
      <c r="I225" s="183" t="n">
        <f aca="false">I224+I223+I222+I221</f>
        <v>19611.8</v>
      </c>
      <c r="J225" s="184" t="n">
        <f aca="false">J224+J223+J222+J221</f>
        <v>4815</v>
      </c>
      <c r="K225" s="185"/>
      <c r="L225" s="186" t="n">
        <f aca="false">L224+L223+L222+L221</f>
        <v>0</v>
      </c>
      <c r="M225" s="187" t="n">
        <f aca="false">M224+M223+M222+M221</f>
        <v>9637.2</v>
      </c>
      <c r="N225" s="187"/>
      <c r="O225" s="188" t="n">
        <f aca="false">O224+O223+O222+O221</f>
        <v>4815</v>
      </c>
      <c r="P225" s="183" t="n">
        <f aca="false">P224+P223+P222+P221</f>
        <v>43750.9</v>
      </c>
      <c r="Q225" s="185" t="n">
        <f aca="false">Q224+Q223+Q222+Q221</f>
        <v>0</v>
      </c>
      <c r="R225" s="185"/>
    </row>
    <row collapsed="false" customFormat="false" customHeight="true" hidden="true" ht="15.2" outlineLevel="0" r="226">
      <c r="A226" s="189"/>
      <c r="B226" s="189"/>
      <c r="C226" s="189"/>
      <c r="D226" s="189"/>
      <c r="E226" s="189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50"/>
    </row>
    <row collapsed="false" customFormat="false" customHeight="true" hidden="true" ht="16.5" outlineLevel="0" r="227">
      <c r="A227" s="191" t="s">
        <v>149</v>
      </c>
      <c r="B227" s="191"/>
      <c r="C227" s="191"/>
      <c r="D227" s="150"/>
      <c r="E227" s="192"/>
      <c r="F227" s="192"/>
      <c r="G227" s="193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50"/>
    </row>
    <row collapsed="false" customFormat="false" customHeight="true" hidden="true" ht="15.75" outlineLevel="0" r="228">
      <c r="A228" s="191"/>
      <c r="B228" s="191"/>
      <c r="C228" s="191"/>
      <c r="D228" s="150"/>
      <c r="E228" s="195" t="s">
        <v>150</v>
      </c>
      <c r="F228" s="195"/>
      <c r="G228" s="193"/>
      <c r="H228" s="196" t="s">
        <v>151</v>
      </c>
      <c r="I228" s="196"/>
      <c r="J228" s="196"/>
      <c r="K228" s="196"/>
      <c r="L228" s="196"/>
      <c r="M228" s="196"/>
      <c r="N228" s="196" t="s">
        <v>152</v>
      </c>
      <c r="O228" s="196"/>
      <c r="P228" s="196"/>
      <c r="Q228" s="196"/>
      <c r="R228" s="150"/>
    </row>
    <row collapsed="false" customFormat="false" customHeight="false" hidden="true" ht="15.75" outlineLevel="0" r="229">
      <c r="A229" s="148"/>
      <c r="B229" s="149"/>
      <c r="C229" s="150"/>
      <c r="D229" s="150"/>
      <c r="E229" s="151"/>
      <c r="F229" s="150"/>
      <c r="G229" s="150"/>
      <c r="H229" s="150"/>
      <c r="I229" s="150"/>
      <c r="J229" s="152"/>
      <c r="K229" s="150"/>
      <c r="L229" s="150"/>
      <c r="M229" s="150"/>
      <c r="N229" s="150"/>
      <c r="O229" s="150"/>
      <c r="P229" s="150"/>
      <c r="Q229" s="150"/>
      <c r="R229" s="150"/>
    </row>
    <row collapsed="false" customFormat="false" customHeight="false" hidden="true" ht="15" outlineLevel="0" r="230">
      <c r="A230" s="154"/>
    </row>
    <row collapsed="false" customFormat="false" customHeight="false" hidden="true" ht="15" outlineLevel="0" r="231">
      <c r="A231" s="153" t="s">
        <v>153</v>
      </c>
      <c r="B231" s="153"/>
      <c r="C231" s="153"/>
      <c r="D231" s="153"/>
      <c r="E231" s="153"/>
      <c r="F231" s="153"/>
    </row>
    <row collapsed="false" customFormat="false" customHeight="false" hidden="true" ht="15" outlineLevel="0" r="232">
      <c r="A232" s="154"/>
    </row>
    <row collapsed="false" customFormat="false" customHeight="false" hidden="true" ht="15" outlineLevel="0" r="233">
      <c r="A233" s="57"/>
    </row>
    <row collapsed="false" customFormat="false" customHeight="false" hidden="true" ht="15" outlineLevel="0" r="234">
      <c r="A234" s="153" t="s">
        <v>4</v>
      </c>
      <c r="B234" s="153"/>
      <c r="C234" s="153"/>
      <c r="D234" s="153"/>
      <c r="E234" s="153"/>
      <c r="F234" s="153"/>
    </row>
    <row collapsed="false" customFormat="false" customHeight="false" hidden="true" ht="15" outlineLevel="0" r="235">
      <c r="A235" s="153" t="s">
        <v>154</v>
      </c>
      <c r="B235" s="153"/>
      <c r="C235" s="153"/>
      <c r="D235" s="153"/>
      <c r="E235" s="153"/>
      <c r="F235" s="153"/>
    </row>
    <row collapsed="false" customFormat="false" customHeight="false" hidden="true" ht="15" outlineLevel="0" r="236">
      <c r="A236" s="57"/>
    </row>
    <row collapsed="false" customFormat="false" customHeight="true" hidden="true" ht="31.5" outlineLevel="0" r="237">
      <c r="A237" s="197" t="s">
        <v>155</v>
      </c>
      <c r="B237" s="197"/>
      <c r="C237" s="197"/>
      <c r="D237" s="197"/>
      <c r="E237" s="197"/>
      <c r="F237" s="197"/>
      <c r="G237" s="150"/>
      <c r="H237" s="150"/>
    </row>
    <row collapsed="false" customFormat="false" customHeight="false" hidden="true" ht="16.5" outlineLevel="0" r="238">
      <c r="A238" s="198"/>
      <c r="B238" s="198"/>
      <c r="C238" s="198"/>
      <c r="D238" s="198"/>
      <c r="E238" s="198"/>
      <c r="F238" s="198"/>
      <c r="G238" s="150"/>
      <c r="H238" s="150"/>
    </row>
    <row collapsed="false" customFormat="false" customHeight="true" hidden="true" ht="16.5" outlineLevel="0" r="239">
      <c r="A239" s="199" t="s">
        <v>156</v>
      </c>
      <c r="B239" s="199"/>
      <c r="C239" s="199"/>
      <c r="D239" s="199"/>
      <c r="E239" s="199"/>
      <c r="F239" s="199"/>
      <c r="G239" s="150"/>
      <c r="H239" s="150"/>
    </row>
    <row collapsed="false" customFormat="false" customHeight="true" hidden="true" ht="119.25" outlineLevel="0" r="240">
      <c r="A240" s="50" t="s">
        <v>157</v>
      </c>
      <c r="B240" s="31" t="s">
        <v>158</v>
      </c>
      <c r="C240" s="32" t="s">
        <v>159</v>
      </c>
      <c r="D240" s="32" t="s">
        <v>160</v>
      </c>
      <c r="E240" s="32" t="s">
        <v>161</v>
      </c>
      <c r="F240" s="32"/>
      <c r="G240" s="33"/>
      <c r="H240" s="33"/>
    </row>
    <row collapsed="false" customFormat="false" customHeight="true" hidden="true" ht="45.75" outlineLevel="0" r="241">
      <c r="A241" s="50"/>
      <c r="B241" s="31"/>
      <c r="C241" s="32"/>
      <c r="D241" s="32"/>
      <c r="E241" s="38" t="s">
        <v>162</v>
      </c>
      <c r="F241" s="200" t="s">
        <v>163</v>
      </c>
      <c r="G241" s="33"/>
      <c r="H241" s="33"/>
    </row>
    <row collapsed="false" customFormat="false" customHeight="false" hidden="true" ht="17.25" outlineLevel="0" r="242">
      <c r="A242" s="201" t="n">
        <v>1</v>
      </c>
      <c r="B242" s="202" t="n">
        <v>2</v>
      </c>
      <c r="C242" s="203" t="n">
        <v>3</v>
      </c>
      <c r="D242" s="203" t="n">
        <v>4</v>
      </c>
      <c r="E242" s="204" t="n">
        <v>5</v>
      </c>
      <c r="F242" s="205" t="n">
        <v>6</v>
      </c>
      <c r="G242" s="206"/>
      <c r="H242" s="206"/>
    </row>
    <row collapsed="false" customFormat="false" customHeight="false" hidden="true" ht="72.75" outlineLevel="0" r="243">
      <c r="A243" s="179" t="s">
        <v>164</v>
      </c>
      <c r="B243" s="44" t="n">
        <v>2014</v>
      </c>
      <c r="C243" s="207" t="s">
        <v>165</v>
      </c>
      <c r="D243" s="35" t="s">
        <v>166</v>
      </c>
      <c r="E243" s="35" t="n">
        <v>28158.3</v>
      </c>
      <c r="F243" s="47" t="n">
        <v>28158.3</v>
      </c>
      <c r="G243" s="43"/>
      <c r="H243" s="43"/>
    </row>
    <row collapsed="false" customFormat="false" customHeight="true" hidden="true" ht="224.25" outlineLevel="0" r="244">
      <c r="A244" s="208" t="s">
        <v>167</v>
      </c>
      <c r="B244" s="44" t="n">
        <v>2014</v>
      </c>
      <c r="C244" s="209" t="s">
        <v>168</v>
      </c>
      <c r="D244" s="41" t="s">
        <v>166</v>
      </c>
      <c r="E244" s="35" t="n">
        <v>6227.78</v>
      </c>
      <c r="F244" s="47" t="n">
        <v>6227.78</v>
      </c>
      <c r="G244" s="43"/>
      <c r="H244" s="43"/>
    </row>
    <row collapsed="false" customFormat="false" customHeight="false" hidden="true" ht="17.25" outlineLevel="0" r="245">
      <c r="A245" s="208"/>
      <c r="B245" s="44" t="n">
        <v>2015</v>
      </c>
      <c r="C245" s="209"/>
      <c r="D245" s="41"/>
      <c r="E245" s="35" t="n">
        <v>775.54</v>
      </c>
      <c r="F245" s="47" t="n">
        <v>775.54</v>
      </c>
      <c r="G245" s="43"/>
      <c r="H245" s="43"/>
    </row>
    <row collapsed="false" customFormat="false" customHeight="false" hidden="true" ht="72.75" outlineLevel="0" r="246">
      <c r="A246" s="179" t="s">
        <v>169</v>
      </c>
      <c r="B246" s="44" t="n">
        <v>2015</v>
      </c>
      <c r="C246" s="35" t="s">
        <v>170</v>
      </c>
      <c r="D246" s="35" t="s">
        <v>166</v>
      </c>
      <c r="E246" s="35" t="n">
        <v>2312.8</v>
      </c>
      <c r="F246" s="47" t="n">
        <v>2312.8</v>
      </c>
      <c r="G246" s="43"/>
      <c r="H246" s="43"/>
    </row>
    <row collapsed="false" customFormat="false" customHeight="false" hidden="true" ht="15.75" outlineLevel="0" r="247">
      <c r="A247" s="148"/>
      <c r="B247" s="149"/>
      <c r="C247" s="150"/>
      <c r="D247" s="150"/>
      <c r="E247" s="151"/>
      <c r="F247" s="150"/>
      <c r="G247" s="150"/>
      <c r="H247" s="150"/>
    </row>
    <row collapsed="false" customFormat="false" customHeight="false" hidden="true" ht="15" outlineLevel="0" r="248">
      <c r="A248" s="23"/>
    </row>
    <row collapsed="false" customFormat="false" customHeight="false" hidden="true" ht="15" outlineLevel="0" r="249">
      <c r="A249" s="153" t="s">
        <v>171</v>
      </c>
      <c r="B249" s="153"/>
      <c r="C249" s="153"/>
      <c r="D249" s="153"/>
      <c r="E249" s="153"/>
      <c r="F249" s="153"/>
    </row>
    <row collapsed="false" customFormat="false" customHeight="false" hidden="true" ht="15" outlineLevel="0" r="250">
      <c r="A250" s="154"/>
    </row>
    <row collapsed="false" customFormat="false" customHeight="false" hidden="true" ht="15" outlineLevel="0" r="251">
      <c r="A251" s="153" t="s">
        <v>172</v>
      </c>
      <c r="B251" s="153"/>
      <c r="C251" s="153"/>
      <c r="D251" s="153"/>
      <c r="E251" s="153"/>
      <c r="F251" s="153"/>
    </row>
    <row collapsed="false" customFormat="false" customHeight="false" hidden="true" ht="15" outlineLevel="0" r="252">
      <c r="A252" s="153" t="s">
        <v>173</v>
      </c>
      <c r="B252" s="153"/>
      <c r="C252" s="153"/>
      <c r="D252" s="153"/>
      <c r="E252" s="153"/>
      <c r="F252" s="153"/>
    </row>
    <row collapsed="false" customFormat="false" customHeight="false" hidden="true" ht="15" outlineLevel="0" r="253">
      <c r="A253" s="57"/>
    </row>
    <row collapsed="false" customFormat="false" customHeight="true" hidden="true" ht="31.5" outlineLevel="0" r="254">
      <c r="A254" s="197" t="s">
        <v>155</v>
      </c>
      <c r="B254" s="197"/>
      <c r="C254" s="197"/>
      <c r="D254" s="197"/>
      <c r="E254" s="197"/>
      <c r="F254" s="197"/>
      <c r="G254" s="150"/>
      <c r="H254" s="150"/>
    </row>
    <row collapsed="false" customFormat="false" customHeight="false" hidden="true" ht="16.5" outlineLevel="0" r="255">
      <c r="A255" s="198"/>
      <c r="B255" s="198"/>
      <c r="C255" s="198"/>
      <c r="D255" s="198"/>
      <c r="E255" s="198"/>
      <c r="F255" s="198"/>
      <c r="G255" s="150"/>
      <c r="H255" s="150"/>
    </row>
    <row collapsed="false" customFormat="false" customHeight="false" hidden="true" ht="16.5" outlineLevel="0" r="256">
      <c r="A256" s="210"/>
      <c r="B256" s="210"/>
      <c r="C256" s="210"/>
      <c r="D256" s="210"/>
      <c r="E256" s="210"/>
      <c r="F256" s="210"/>
      <c r="G256" s="150"/>
      <c r="H256" s="150"/>
    </row>
    <row collapsed="false" customFormat="false" customHeight="true" hidden="true" ht="88.5" outlineLevel="0" r="257">
      <c r="A257" s="50" t="s">
        <v>174</v>
      </c>
      <c r="B257" s="31" t="s">
        <v>175</v>
      </c>
      <c r="C257" s="211" t="s">
        <v>176</v>
      </c>
      <c r="D257" s="211"/>
      <c r="E257" s="211"/>
      <c r="F257" s="211"/>
      <c r="G257" s="33"/>
      <c r="H257" s="33"/>
    </row>
    <row collapsed="false" customFormat="false" customHeight="true" hidden="true" ht="30" outlineLevel="0" r="258">
      <c r="A258" s="50"/>
      <c r="B258" s="31"/>
      <c r="C258" s="212" t="s">
        <v>177</v>
      </c>
      <c r="D258" s="212"/>
      <c r="E258" s="212"/>
      <c r="F258" s="212"/>
      <c r="G258" s="33"/>
      <c r="H258" s="33"/>
    </row>
    <row collapsed="false" customFormat="false" customHeight="false" hidden="true" ht="33" outlineLevel="0" r="259">
      <c r="A259" s="50"/>
      <c r="B259" s="31"/>
      <c r="C259" s="38" t="s">
        <v>178</v>
      </c>
      <c r="D259" s="213" t="s">
        <v>179</v>
      </c>
      <c r="E259" s="213" t="s">
        <v>180</v>
      </c>
      <c r="F259" s="200" t="s">
        <v>181</v>
      </c>
      <c r="G259" s="33"/>
      <c r="H259" s="33"/>
    </row>
    <row collapsed="false" customFormat="false" customHeight="false" hidden="true" ht="17.25" outlineLevel="0" r="260">
      <c r="A260" s="167" t="n">
        <v>1</v>
      </c>
      <c r="B260" s="214" t="n">
        <v>2</v>
      </c>
      <c r="C260" s="38" t="n">
        <v>3</v>
      </c>
      <c r="D260" s="38"/>
      <c r="E260" s="38" t="n">
        <v>4</v>
      </c>
      <c r="F260" s="37" t="n">
        <v>5</v>
      </c>
      <c r="G260" s="33"/>
      <c r="H260" s="33"/>
    </row>
    <row collapsed="false" customFormat="false" customHeight="true" hidden="true" ht="45.75" outlineLevel="0" r="261">
      <c r="A261" s="179" t="s">
        <v>182</v>
      </c>
      <c r="B261" s="44" t="n">
        <v>2014</v>
      </c>
      <c r="C261" s="35" t="s">
        <v>183</v>
      </c>
      <c r="D261" s="215" t="n">
        <v>14079.15</v>
      </c>
      <c r="E261" s="35" t="s">
        <v>183</v>
      </c>
      <c r="F261" s="216" t="n">
        <v>1408</v>
      </c>
      <c r="G261" s="43"/>
      <c r="H261" s="43"/>
    </row>
    <row collapsed="false" customFormat="false" customHeight="true" hidden="true" ht="224.25" outlineLevel="0" r="262">
      <c r="A262" s="208" t="s">
        <v>167</v>
      </c>
      <c r="B262" s="44" t="n">
        <v>2014</v>
      </c>
      <c r="C262" s="35" t="s">
        <v>183</v>
      </c>
      <c r="D262" s="215" t="n">
        <v>3113.89</v>
      </c>
      <c r="E262" s="35" t="s">
        <v>183</v>
      </c>
      <c r="F262" s="216" t="n">
        <v>311.389</v>
      </c>
      <c r="G262" s="43"/>
      <c r="H262" s="43"/>
    </row>
    <row collapsed="false" customFormat="false" customHeight="false" hidden="true" ht="17.25" outlineLevel="0" r="263">
      <c r="A263" s="208"/>
      <c r="B263" s="44" t="n">
        <v>2015</v>
      </c>
      <c r="C263" s="35" t="s">
        <v>183</v>
      </c>
      <c r="D263" s="215" t="n">
        <v>3623.99</v>
      </c>
      <c r="E263" s="35" t="s">
        <v>183</v>
      </c>
      <c r="F263" s="216" t="n">
        <v>362.4</v>
      </c>
      <c r="G263" s="43"/>
      <c r="H263" s="43"/>
    </row>
    <row collapsed="false" customFormat="false" customHeight="true" hidden="true" ht="60.75" outlineLevel="0" r="264">
      <c r="A264" s="179" t="s">
        <v>169</v>
      </c>
      <c r="B264" s="44" t="n">
        <v>2015</v>
      </c>
      <c r="C264" s="35" t="s">
        <v>183</v>
      </c>
      <c r="D264" s="215" t="n">
        <v>1156.4</v>
      </c>
      <c r="E264" s="35" t="s">
        <v>183</v>
      </c>
      <c r="F264" s="216" t="n">
        <v>115.64</v>
      </c>
      <c r="G264" s="43"/>
      <c r="H264" s="43"/>
    </row>
    <row collapsed="false" customFormat="false" customHeight="false" hidden="true" ht="15.75" outlineLevel="0" r="265">
      <c r="A265" s="148"/>
      <c r="B265" s="149"/>
      <c r="C265" s="150"/>
      <c r="D265" s="150"/>
      <c r="E265" s="151"/>
      <c r="F265" s="150"/>
      <c r="G265" s="150"/>
      <c r="H265" s="150"/>
    </row>
    <row collapsed="false" customFormat="false" customHeight="false" hidden="true" ht="15" outlineLevel="0" r="266">
      <c r="A266" s="154"/>
    </row>
    <row collapsed="false" customFormat="false" customHeight="false" hidden="true" ht="15" outlineLevel="0" r="267">
      <c r="A267" s="23"/>
    </row>
    <row collapsed="false" customFormat="false" customHeight="false" hidden="true" ht="15" outlineLevel="0" r="268">
      <c r="A268" s="153" t="s">
        <v>184</v>
      </c>
      <c r="B268" s="153"/>
      <c r="C268" s="153" t="s">
        <v>185</v>
      </c>
      <c r="D268" s="153"/>
      <c r="E268" s="153"/>
      <c r="F268" s="153"/>
    </row>
    <row collapsed="false" customFormat="false" customHeight="false" hidden="true" ht="15" outlineLevel="0" r="269">
      <c r="A269" s="154"/>
    </row>
    <row collapsed="false" customFormat="false" customHeight="false" hidden="true" ht="15" outlineLevel="0" r="270">
      <c r="A270" s="153" t="s">
        <v>186</v>
      </c>
      <c r="B270" s="153"/>
      <c r="C270" s="153"/>
      <c r="D270" s="153"/>
      <c r="E270" s="153"/>
      <c r="F270" s="153"/>
    </row>
    <row collapsed="false" customFormat="false" customHeight="false" hidden="true" ht="15" outlineLevel="0" r="271">
      <c r="A271" s="153" t="s">
        <v>187</v>
      </c>
      <c r="B271" s="153"/>
      <c r="C271" s="153"/>
      <c r="D271" s="153"/>
      <c r="E271" s="153"/>
      <c r="F271" s="153"/>
    </row>
    <row collapsed="false" customFormat="false" customHeight="false" hidden="true" ht="15" outlineLevel="0" r="272">
      <c r="A272" s="153" t="s">
        <v>188</v>
      </c>
      <c r="B272" s="153"/>
      <c r="C272" s="153"/>
      <c r="D272" s="153"/>
      <c r="E272" s="153"/>
      <c r="F272" s="153"/>
    </row>
    <row collapsed="false" customFormat="false" customHeight="false" hidden="true" ht="15" outlineLevel="0" r="273">
      <c r="A273" s="29"/>
    </row>
    <row collapsed="false" customFormat="false" customHeight="true" hidden="true" ht="18" outlineLevel="0" r="274">
      <c r="A274" s="30" t="s">
        <v>189</v>
      </c>
      <c r="B274" s="31" t="s">
        <v>190</v>
      </c>
      <c r="C274" s="32" t="s">
        <v>191</v>
      </c>
      <c r="D274" s="32" t="s">
        <v>192</v>
      </c>
      <c r="E274" s="32"/>
      <c r="F274" s="32"/>
    </row>
    <row collapsed="false" customFormat="false" customHeight="false" hidden="true" ht="48.75" outlineLevel="0" r="275">
      <c r="A275" s="158" t="s">
        <v>12</v>
      </c>
      <c r="B275" s="31"/>
      <c r="C275" s="32"/>
      <c r="D275" s="217" t="s">
        <v>193</v>
      </c>
      <c r="E275" s="217" t="s">
        <v>194</v>
      </c>
      <c r="F275" s="218" t="s">
        <v>195</v>
      </c>
    </row>
    <row collapsed="false" customFormat="false" customHeight="false" hidden="true" ht="19.5" outlineLevel="0" r="276">
      <c r="A276" s="162"/>
      <c r="B276" s="31"/>
      <c r="C276" s="32"/>
      <c r="D276" s="217" t="s">
        <v>196</v>
      </c>
      <c r="E276" s="217" t="s">
        <v>133</v>
      </c>
      <c r="F276" s="218" t="s">
        <v>197</v>
      </c>
    </row>
    <row collapsed="false" customFormat="false" customHeight="false" hidden="true" ht="17.25" outlineLevel="0" r="277">
      <c r="A277" s="179"/>
      <c r="B277" s="31"/>
      <c r="C277" s="32"/>
      <c r="D277" s="219"/>
      <c r="E277" s="35"/>
      <c r="F277" s="47"/>
    </row>
    <row collapsed="false" customFormat="false" customHeight="true" hidden="true" ht="42.75" outlineLevel="0" r="278">
      <c r="A278" s="220" t="s">
        <v>198</v>
      </c>
      <c r="B278" s="220"/>
      <c r="C278" s="220"/>
      <c r="D278" s="220"/>
      <c r="E278" s="220"/>
      <c r="F278" s="220"/>
    </row>
    <row collapsed="false" customFormat="false" customHeight="true" hidden="true" ht="30" outlineLevel="0" r="279">
      <c r="A279" s="221" t="s">
        <v>199</v>
      </c>
      <c r="B279" s="221"/>
      <c r="C279" s="221"/>
      <c r="D279" s="221"/>
      <c r="E279" s="221"/>
      <c r="F279" s="221"/>
    </row>
    <row collapsed="false" customFormat="false" customHeight="true" hidden="true" ht="30" outlineLevel="0" r="280">
      <c r="A280" s="221" t="s">
        <v>200</v>
      </c>
      <c r="B280" s="221"/>
      <c r="C280" s="221"/>
      <c r="D280" s="221"/>
      <c r="E280" s="221"/>
      <c r="F280" s="221"/>
    </row>
    <row collapsed="false" customFormat="false" customHeight="false" hidden="true" ht="102.75" outlineLevel="0" r="281">
      <c r="A281" s="34" t="n">
        <v>1</v>
      </c>
      <c r="B281" s="54" t="s">
        <v>201</v>
      </c>
      <c r="C281" s="222" t="s">
        <v>202</v>
      </c>
      <c r="D281" s="222" t="n">
        <v>73.5</v>
      </c>
      <c r="E281" s="222" t="n">
        <v>73.6</v>
      </c>
      <c r="F281" s="51" t="n">
        <v>73.7</v>
      </c>
    </row>
    <row collapsed="false" customFormat="false" customHeight="false" hidden="true" ht="153.75" outlineLevel="0" r="282">
      <c r="A282" s="34" t="n">
        <v>2</v>
      </c>
      <c r="B282" s="54" t="s">
        <v>203</v>
      </c>
      <c r="C282" s="222" t="s">
        <v>204</v>
      </c>
      <c r="D282" s="222" t="n">
        <v>1.7</v>
      </c>
      <c r="E282" s="222" t="n">
        <v>1.7</v>
      </c>
      <c r="F282" s="51" t="n">
        <v>1.7</v>
      </c>
    </row>
    <row collapsed="false" customFormat="false" customHeight="false" hidden="true" ht="179.25" outlineLevel="0" r="283">
      <c r="A283" s="34" t="n">
        <v>3</v>
      </c>
      <c r="B283" s="54" t="s">
        <v>205</v>
      </c>
      <c r="C283" s="222" t="s">
        <v>204</v>
      </c>
      <c r="D283" s="222" t="n">
        <v>10</v>
      </c>
      <c r="E283" s="222" t="n">
        <v>10</v>
      </c>
      <c r="F283" s="51" t="n">
        <v>10</v>
      </c>
    </row>
    <row collapsed="false" customFormat="false" customHeight="false" hidden="true" ht="77.25" outlineLevel="0" r="284">
      <c r="A284" s="34" t="n">
        <v>4</v>
      </c>
      <c r="B284" s="54" t="s">
        <v>206</v>
      </c>
      <c r="C284" s="222" t="s">
        <v>202</v>
      </c>
      <c r="D284" s="222" t="n">
        <v>91</v>
      </c>
      <c r="E284" s="222" t="n">
        <v>91.1</v>
      </c>
      <c r="F284" s="51" t="n">
        <v>91.2</v>
      </c>
    </row>
    <row collapsed="false" customFormat="false" customHeight="false" hidden="true" ht="141" outlineLevel="0" r="285">
      <c r="A285" s="34" t="n">
        <v>5</v>
      </c>
      <c r="B285" s="54" t="s">
        <v>207</v>
      </c>
      <c r="C285" s="222" t="s">
        <v>208</v>
      </c>
      <c r="D285" s="222" t="n">
        <v>13.4</v>
      </c>
      <c r="E285" s="222" t="n">
        <v>14.7</v>
      </c>
      <c r="F285" s="51" t="n">
        <v>15.7</v>
      </c>
    </row>
    <row collapsed="false" customFormat="false" customHeight="false" hidden="true" ht="179.25" outlineLevel="0" r="286">
      <c r="A286" s="34" t="n">
        <v>6</v>
      </c>
      <c r="B286" s="54" t="s">
        <v>209</v>
      </c>
      <c r="C286" s="222" t="s">
        <v>204</v>
      </c>
      <c r="D286" s="222" t="n">
        <v>100</v>
      </c>
      <c r="E286" s="222" t="n">
        <v>100</v>
      </c>
      <c r="F286" s="51" t="n">
        <v>100</v>
      </c>
    </row>
    <row collapsed="false" customFormat="false" customHeight="false" hidden="true" ht="179.25" outlineLevel="0" r="287">
      <c r="A287" s="34" t="n">
        <v>7</v>
      </c>
      <c r="B287" s="54" t="s">
        <v>210</v>
      </c>
      <c r="C287" s="222" t="s">
        <v>204</v>
      </c>
      <c r="D287" s="222" t="n">
        <v>100</v>
      </c>
      <c r="E287" s="222" t="n">
        <v>100</v>
      </c>
      <c r="F287" s="51" t="n">
        <v>100</v>
      </c>
    </row>
    <row collapsed="false" customFormat="false" customHeight="false" hidden="true" ht="102.75" outlineLevel="0" r="288">
      <c r="A288" s="34" t="n">
        <v>8</v>
      </c>
      <c r="B288" s="54" t="s">
        <v>211</v>
      </c>
      <c r="C288" s="222" t="s">
        <v>212</v>
      </c>
      <c r="D288" s="222" t="n">
        <v>17</v>
      </c>
      <c r="E288" s="222" t="n">
        <v>18</v>
      </c>
      <c r="F288" s="51" t="n">
        <v>18</v>
      </c>
    </row>
    <row collapsed="false" customFormat="false" customHeight="false" hidden="true" ht="141" outlineLevel="0" r="289">
      <c r="A289" s="34" t="n">
        <v>9</v>
      </c>
      <c r="B289" s="54" t="s">
        <v>213</v>
      </c>
      <c r="C289" s="222" t="s">
        <v>212</v>
      </c>
      <c r="D289" s="222" t="n">
        <v>1</v>
      </c>
      <c r="E289" s="222" t="n">
        <v>2</v>
      </c>
      <c r="F289" s="51" t="n">
        <v>3</v>
      </c>
    </row>
    <row collapsed="false" customFormat="false" customHeight="false" hidden="true" ht="204.75" outlineLevel="0" r="290">
      <c r="A290" s="34" t="n">
        <v>10</v>
      </c>
      <c r="B290" s="54" t="s">
        <v>214</v>
      </c>
      <c r="C290" s="222" t="s">
        <v>204</v>
      </c>
      <c r="D290" s="222" t="n">
        <v>55.7</v>
      </c>
      <c r="E290" s="222" t="n">
        <v>74</v>
      </c>
      <c r="F290" s="51" t="n">
        <v>84</v>
      </c>
    </row>
    <row collapsed="false" customFormat="false" customHeight="false" hidden="true" ht="64.5" outlineLevel="0" r="291">
      <c r="A291" s="34" t="n">
        <v>11</v>
      </c>
      <c r="B291" s="54" t="s">
        <v>215</v>
      </c>
      <c r="C291" s="222" t="s">
        <v>204</v>
      </c>
      <c r="D291" s="222" t="n">
        <v>29.6</v>
      </c>
      <c r="E291" s="222" t="n">
        <v>20</v>
      </c>
      <c r="F291" s="51" t="n">
        <v>25</v>
      </c>
    </row>
    <row collapsed="false" customFormat="false" customHeight="true" hidden="true" ht="30" outlineLevel="0" r="292">
      <c r="A292" s="221" t="s">
        <v>216</v>
      </c>
      <c r="B292" s="221"/>
      <c r="C292" s="221"/>
      <c r="D292" s="221"/>
      <c r="E292" s="221"/>
      <c r="F292" s="221"/>
    </row>
    <row collapsed="false" customFormat="false" customHeight="false" hidden="true" ht="102.75" outlineLevel="0" r="293">
      <c r="A293" s="34" t="n">
        <v>12</v>
      </c>
      <c r="B293" s="54" t="s">
        <v>217</v>
      </c>
      <c r="C293" s="222" t="s">
        <v>218</v>
      </c>
      <c r="D293" s="222" t="n">
        <v>165</v>
      </c>
      <c r="E293" s="222" t="n">
        <v>190.64</v>
      </c>
      <c r="F293" s="51" t="n">
        <v>202</v>
      </c>
    </row>
    <row collapsed="false" customFormat="false" customHeight="true" hidden="true" ht="30" outlineLevel="0" r="294">
      <c r="A294" s="221" t="s">
        <v>219</v>
      </c>
      <c r="B294" s="221"/>
      <c r="C294" s="221"/>
      <c r="D294" s="221"/>
      <c r="E294" s="221"/>
      <c r="F294" s="221"/>
    </row>
    <row collapsed="false" customFormat="false" customHeight="true" hidden="true" ht="45" outlineLevel="0" r="295">
      <c r="A295" s="221" t="s">
        <v>220</v>
      </c>
      <c r="B295" s="221"/>
      <c r="C295" s="221"/>
      <c r="D295" s="221"/>
      <c r="E295" s="221"/>
      <c r="F295" s="221"/>
    </row>
    <row collapsed="false" customFormat="false" customHeight="false" hidden="true" ht="192" outlineLevel="0" r="296">
      <c r="A296" s="34" t="n">
        <v>13</v>
      </c>
      <c r="B296" s="44" t="s">
        <v>221</v>
      </c>
      <c r="C296" s="35" t="s">
        <v>204</v>
      </c>
      <c r="D296" s="35" t="n">
        <v>12.4</v>
      </c>
      <c r="E296" s="35" t="n">
        <v>13</v>
      </c>
      <c r="F296" s="47" t="n">
        <v>13</v>
      </c>
    </row>
    <row collapsed="false" customFormat="false" customHeight="false" hidden="true" ht="90" outlineLevel="0" r="297">
      <c r="A297" s="34" t="n">
        <v>14</v>
      </c>
      <c r="B297" s="44" t="s">
        <v>222</v>
      </c>
      <c r="C297" s="35" t="s">
        <v>223</v>
      </c>
      <c r="D297" s="35" t="n">
        <v>800</v>
      </c>
      <c r="E297" s="35" t="n">
        <v>950</v>
      </c>
      <c r="F297" s="47" t="n">
        <v>1050</v>
      </c>
    </row>
    <row collapsed="false" customFormat="false" customHeight="true" hidden="true" ht="45" outlineLevel="0" r="298">
      <c r="A298" s="221" t="s">
        <v>224</v>
      </c>
      <c r="B298" s="221"/>
      <c r="C298" s="221"/>
      <c r="D298" s="221"/>
      <c r="E298" s="221"/>
      <c r="F298" s="221"/>
    </row>
    <row collapsed="false" customFormat="false" customHeight="false" hidden="true" ht="141.75" outlineLevel="0" r="299">
      <c r="A299" s="167" t="n">
        <v>15</v>
      </c>
      <c r="B299" s="168" t="s">
        <v>225</v>
      </c>
      <c r="C299" s="41" t="s">
        <v>223</v>
      </c>
      <c r="D299" s="223" t="s">
        <v>226</v>
      </c>
      <c r="E299" s="224" t="s">
        <v>226</v>
      </c>
      <c r="F299" s="225" t="s">
        <v>226</v>
      </c>
    </row>
    <row collapsed="false" customFormat="false" customHeight="true" hidden="true" ht="30" outlineLevel="0" r="300">
      <c r="A300" s="221" t="s">
        <v>227</v>
      </c>
      <c r="B300" s="221"/>
      <c r="C300" s="221"/>
      <c r="D300" s="221"/>
      <c r="E300" s="221"/>
      <c r="F300" s="221"/>
    </row>
    <row collapsed="false" customFormat="false" customHeight="true" hidden="true" ht="30" outlineLevel="0" r="301">
      <c r="A301" s="221" t="s">
        <v>228</v>
      </c>
      <c r="B301" s="221"/>
      <c r="C301" s="221"/>
      <c r="D301" s="221"/>
      <c r="E301" s="221"/>
      <c r="F301" s="221"/>
    </row>
    <row collapsed="false" customFormat="false" customHeight="false" hidden="true" ht="90" outlineLevel="0" r="302">
      <c r="A302" s="226" t="n">
        <v>16</v>
      </c>
      <c r="B302" s="54" t="s">
        <v>229</v>
      </c>
      <c r="C302" s="222" t="s">
        <v>223</v>
      </c>
      <c r="D302" s="222" t="n">
        <v>3890</v>
      </c>
      <c r="E302" s="222" t="n">
        <v>3940</v>
      </c>
      <c r="F302" s="51" t="n">
        <v>4000</v>
      </c>
    </row>
    <row collapsed="false" customFormat="false" customHeight="false" hidden="true" ht="115.5" outlineLevel="0" r="303">
      <c r="A303" s="226" t="n">
        <v>17</v>
      </c>
      <c r="B303" s="54" t="s">
        <v>230</v>
      </c>
      <c r="C303" s="222" t="s">
        <v>204</v>
      </c>
      <c r="D303" s="222" t="n">
        <v>7.7</v>
      </c>
      <c r="E303" s="222" t="n">
        <v>7.7</v>
      </c>
      <c r="F303" s="51" t="n">
        <v>7.7</v>
      </c>
    </row>
    <row collapsed="false" customFormat="false" customHeight="false" hidden="true" ht="15" outlineLevel="0" r="304">
      <c r="A304" s="57"/>
    </row>
    <row collapsed="false" customFormat="false" customHeight="false" hidden="true" ht="15" outlineLevel="0" r="305">
      <c r="A305" s="29" t="s">
        <v>81</v>
      </c>
    </row>
    <row collapsed="false" customFormat="false" customHeight="false" hidden="true" ht="15" outlineLevel="0" r="306">
      <c r="A306" s="227" t="s">
        <v>231</v>
      </c>
      <c r="B306" s="227"/>
      <c r="C306" s="227"/>
      <c r="D306" s="227"/>
      <c r="E306" s="227"/>
      <c r="F306" s="227"/>
    </row>
    <row collapsed="false" customFormat="false" customHeight="false" hidden="true" ht="15" outlineLevel="0" r="307">
      <c r="A307" s="227" t="s">
        <v>232</v>
      </c>
      <c r="B307" s="227"/>
      <c r="C307" s="227"/>
      <c r="D307" s="227"/>
      <c r="E307" s="227"/>
      <c r="F307" s="227"/>
    </row>
    <row collapsed="false" customFormat="false" customHeight="false" hidden="true" ht="15" outlineLevel="0" r="308">
      <c r="A308" s="153" t="s">
        <v>233</v>
      </c>
      <c r="B308" s="153"/>
      <c r="C308" s="153"/>
      <c r="D308" s="153"/>
      <c r="E308" s="153"/>
      <c r="F308" s="153"/>
      <c r="G308" s="153"/>
    </row>
    <row collapsed="false" customFormat="false" customHeight="false" hidden="true" ht="15" outlineLevel="0" r="309">
      <c r="A309" s="153" t="s">
        <v>84</v>
      </c>
      <c r="B309" s="153"/>
      <c r="C309" s="153"/>
      <c r="D309" s="153"/>
      <c r="E309" s="153"/>
      <c r="F309" s="153"/>
    </row>
    <row collapsed="false" customFormat="false" customHeight="false" hidden="true" ht="15" outlineLevel="0" r="310">
      <c r="A310" s="153" t="s">
        <v>234</v>
      </c>
      <c r="B310" s="153"/>
      <c r="C310" s="153"/>
      <c r="D310" s="153"/>
      <c r="E310" s="153"/>
      <c r="F310" s="153"/>
    </row>
    <row collapsed="false" customFormat="false" customHeight="false" hidden="true" ht="15" outlineLevel="0" r="311">
      <c r="A311" s="153" t="s">
        <v>105</v>
      </c>
      <c r="B311" s="153"/>
      <c r="C311" s="153"/>
      <c r="D311" s="153"/>
      <c r="E311" s="153"/>
      <c r="F311" s="153"/>
    </row>
    <row collapsed="false" customFormat="false" customHeight="false" hidden="true" ht="15" outlineLevel="0" r="312">
      <c r="A312" s="228"/>
    </row>
    <row collapsed="false" customFormat="false" customHeight="true" hidden="true" ht="164.25" outlineLevel="0" r="313">
      <c r="A313" s="50" t="s">
        <v>189</v>
      </c>
      <c r="B313" s="31" t="s">
        <v>235</v>
      </c>
      <c r="C313" s="32" t="s">
        <v>87</v>
      </c>
      <c r="D313" s="32" t="s">
        <v>236</v>
      </c>
      <c r="E313" s="32" t="s">
        <v>89</v>
      </c>
      <c r="F313" s="33" t="s">
        <v>237</v>
      </c>
      <c r="G313" s="33"/>
      <c r="H313" s="33"/>
      <c r="I313" s="33"/>
      <c r="J313" s="33"/>
      <c r="K313" s="33"/>
      <c r="L313" s="33"/>
      <c r="M313" s="33"/>
      <c r="N313" s="33"/>
    </row>
    <row collapsed="false" customFormat="false" customHeight="true" hidden="true" ht="45.75" outlineLevel="0" r="314">
      <c r="A314" s="50"/>
      <c r="B314" s="31"/>
      <c r="C314" s="32"/>
      <c r="D314" s="32"/>
      <c r="E314" s="32"/>
      <c r="F314" s="33" t="s">
        <v>93</v>
      </c>
      <c r="G314" s="37" t="s">
        <v>238</v>
      </c>
      <c r="H314" s="33" t="s">
        <v>95</v>
      </c>
      <c r="I314" s="33"/>
      <c r="J314" s="33" t="s">
        <v>239</v>
      </c>
      <c r="K314" s="33"/>
      <c r="L314" s="33"/>
      <c r="M314" s="33"/>
      <c r="N314" s="229" t="s">
        <v>240</v>
      </c>
    </row>
    <row collapsed="false" customFormat="false" customHeight="false" hidden="true" ht="17.25" outlineLevel="0" r="315">
      <c r="A315" s="230" t="n">
        <v>1</v>
      </c>
      <c r="B315" s="231" t="n">
        <v>2</v>
      </c>
      <c r="C315" s="204" t="n">
        <v>3</v>
      </c>
      <c r="D315" s="204" t="n">
        <v>4</v>
      </c>
      <c r="E315" s="204" t="n">
        <v>5</v>
      </c>
      <c r="F315" s="206" t="n">
        <v>6</v>
      </c>
      <c r="G315" s="205" t="n">
        <v>7</v>
      </c>
      <c r="H315" s="206" t="n">
        <v>8</v>
      </c>
      <c r="I315" s="206"/>
      <c r="J315" s="206" t="n">
        <v>9</v>
      </c>
      <c r="K315" s="206"/>
      <c r="L315" s="206"/>
      <c r="M315" s="206"/>
      <c r="N315" s="229" t="n">
        <v>10</v>
      </c>
    </row>
    <row collapsed="false" customFormat="false" customHeight="true" hidden="true" ht="74.25" outlineLevel="0" r="316">
      <c r="A316" s="208" t="n">
        <v>1</v>
      </c>
      <c r="B316" s="232" t="s">
        <v>105</v>
      </c>
      <c r="C316" s="233" t="s">
        <v>241</v>
      </c>
      <c r="D316" s="233" t="s">
        <v>242</v>
      </c>
      <c r="E316" s="234" t="s">
        <v>243</v>
      </c>
      <c r="F316" s="48"/>
      <c r="G316" s="235" t="n">
        <f aca="false">G317+G318+G319+G320</f>
        <v>0</v>
      </c>
      <c r="H316" s="173" t="n">
        <v>19418.04</v>
      </c>
      <c r="I316" s="173"/>
      <c r="J316" s="200"/>
      <c r="K316" s="236"/>
      <c r="L316" s="237" t="e">
        <f aca="false">L317+L318+L319+L320</f>
        <v>#NAME?</v>
      </c>
      <c r="M316" s="237"/>
      <c r="N316" s="238" t="n">
        <f aca="false">N317+N318+N319+N320</f>
        <v>0</v>
      </c>
    </row>
    <row collapsed="false" customFormat="false" customHeight="true" hidden="true" ht="16.5" outlineLevel="0" r="317">
      <c r="A317" s="208"/>
      <c r="B317" s="232"/>
      <c r="C317" s="233"/>
      <c r="D317" s="233"/>
      <c r="E317" s="234" t="s">
        <v>244</v>
      </c>
      <c r="F317" s="51" t="s">
        <v>101</v>
      </c>
      <c r="G317" s="239" t="n">
        <f aca="false">G337</f>
        <v>0</v>
      </c>
      <c r="H317" s="170" t="n">
        <f aca="false">H337</f>
        <v>14079.15</v>
      </c>
      <c r="I317" s="170"/>
      <c r="J317" s="33" t="s">
        <v>101</v>
      </c>
      <c r="K317" s="33"/>
      <c r="L317" s="240" t="e">
        <f aca="false">L337</f>
        <v>#NAME?</v>
      </c>
      <c r="M317" s="240"/>
      <c r="N317" s="241" t="n">
        <f aca="false">N337</f>
        <v>0</v>
      </c>
    </row>
    <row collapsed="false" customFormat="false" customHeight="true" hidden="true" ht="16.5" outlineLevel="0" r="318">
      <c r="A318" s="208"/>
      <c r="B318" s="232"/>
      <c r="C318" s="233"/>
      <c r="D318" s="233"/>
      <c r="E318" s="242"/>
      <c r="F318" s="51" t="s">
        <v>102</v>
      </c>
      <c r="G318" s="239" t="n">
        <f aca="false">G338</f>
        <v>0</v>
      </c>
      <c r="H318" s="170" t="n">
        <f aca="false">H338</f>
        <v>0</v>
      </c>
      <c r="I318" s="170"/>
      <c r="J318" s="33" t="s">
        <v>102</v>
      </c>
      <c r="K318" s="33"/>
      <c r="L318" s="240" t="n">
        <f aca="false">L338</f>
        <v>0</v>
      </c>
      <c r="M318" s="240"/>
      <c r="N318" s="241" t="n">
        <f aca="false">N338</f>
        <v>0</v>
      </c>
    </row>
    <row collapsed="false" customFormat="false" customHeight="true" hidden="true" ht="16.5" outlineLevel="0" r="319">
      <c r="A319" s="208"/>
      <c r="B319" s="232"/>
      <c r="C319" s="233"/>
      <c r="D319" s="233"/>
      <c r="E319" s="242"/>
      <c r="F319" s="51" t="s">
        <v>103</v>
      </c>
      <c r="G319" s="239" t="n">
        <f aca="false">G339</f>
        <v>0</v>
      </c>
      <c r="H319" s="170" t="n">
        <f aca="false">H339</f>
        <v>3113.89</v>
      </c>
      <c r="I319" s="170"/>
      <c r="J319" s="33" t="s">
        <v>103</v>
      </c>
      <c r="K319" s="33"/>
      <c r="L319" s="240" t="e">
        <f aca="false">L339</f>
        <v>#NAME?</v>
      </c>
      <c r="M319" s="240"/>
      <c r="N319" s="241" t="n">
        <f aca="false">N339</f>
        <v>0</v>
      </c>
    </row>
    <row collapsed="false" customFormat="false" customHeight="true" hidden="true" ht="16.5" outlineLevel="0" r="320">
      <c r="A320" s="208"/>
      <c r="B320" s="232"/>
      <c r="C320" s="233"/>
      <c r="D320" s="233"/>
      <c r="E320" s="243"/>
      <c r="F320" s="51" t="s">
        <v>69</v>
      </c>
      <c r="G320" s="244" t="n">
        <f aca="false">G395</f>
        <v>0</v>
      </c>
      <c r="H320" s="173" t="n">
        <f aca="false">H395</f>
        <v>0</v>
      </c>
      <c r="I320" s="173"/>
      <c r="J320" s="33" t="s">
        <v>69</v>
      </c>
      <c r="K320" s="33"/>
      <c r="L320" s="245" t="n">
        <f aca="false">J395</f>
        <v>113.4</v>
      </c>
      <c r="M320" s="245"/>
      <c r="N320" s="246" t="n">
        <f aca="false">N395</f>
        <v>0</v>
      </c>
    </row>
    <row collapsed="false" customFormat="false" customHeight="true" hidden="true" ht="16.5" outlineLevel="0" r="321">
      <c r="A321" s="208"/>
      <c r="B321" s="232"/>
      <c r="C321" s="233"/>
      <c r="D321" s="233"/>
      <c r="E321" s="234" t="s">
        <v>245</v>
      </c>
      <c r="F321" s="48"/>
      <c r="G321" s="235" t="n">
        <f aca="false">G322+G323++G324+G325</f>
        <v>0</v>
      </c>
      <c r="H321" s="170" t="n">
        <f aca="false">H322+H323++H325</f>
        <v>1156.4</v>
      </c>
      <c r="I321" s="170"/>
      <c r="J321" s="200"/>
      <c r="K321" s="200"/>
      <c r="L321" s="247" t="e">
        <f aca="false">L322+L323+L324+L325</f>
        <v>#NAME?</v>
      </c>
      <c r="M321" s="247"/>
      <c r="N321" s="238" t="n">
        <f aca="false">N322+N323+N324+N325</f>
        <v>0</v>
      </c>
    </row>
    <row collapsed="false" customFormat="false" customHeight="true" hidden="true" ht="16.5" outlineLevel="0" r="322">
      <c r="A322" s="208"/>
      <c r="B322" s="232"/>
      <c r="C322" s="233"/>
      <c r="D322" s="233"/>
      <c r="E322" s="234" t="s">
        <v>244</v>
      </c>
      <c r="F322" s="51" t="s">
        <v>101</v>
      </c>
      <c r="G322" s="239" t="n">
        <f aca="false">G341</f>
        <v>0</v>
      </c>
      <c r="H322" s="173" t="n">
        <f aca="false">H341</f>
        <v>0</v>
      </c>
      <c r="I322" s="173"/>
      <c r="J322" s="33" t="s">
        <v>101</v>
      </c>
      <c r="K322" s="33"/>
      <c r="L322" s="245" t="e">
        <f aca="false">L341</f>
        <v>#NAME?</v>
      </c>
      <c r="M322" s="245"/>
      <c r="N322" s="241" t="n">
        <f aca="false">N341</f>
        <v>0</v>
      </c>
    </row>
    <row collapsed="false" customFormat="false" customHeight="true" hidden="true" ht="16.5" outlineLevel="0" r="323">
      <c r="A323" s="208"/>
      <c r="B323" s="232"/>
      <c r="C323" s="233"/>
      <c r="D323" s="233"/>
      <c r="E323" s="242"/>
      <c r="F323" s="51" t="s">
        <v>102</v>
      </c>
      <c r="G323" s="239" t="n">
        <f aca="false">G342</f>
        <v>0</v>
      </c>
      <c r="H323" s="170" t="n">
        <f aca="false">H342</f>
        <v>1156.4</v>
      </c>
      <c r="I323" s="170"/>
      <c r="J323" s="33" t="s">
        <v>102</v>
      </c>
      <c r="K323" s="33"/>
      <c r="L323" s="245" t="e">
        <f aca="false">L342</f>
        <v>#NAME?</v>
      </c>
      <c r="M323" s="245"/>
      <c r="N323" s="241" t="n">
        <f aca="false">N342</f>
        <v>0</v>
      </c>
    </row>
    <row collapsed="false" customFormat="false" customHeight="true" hidden="true" ht="16.5" outlineLevel="0" r="324">
      <c r="A324" s="208"/>
      <c r="B324" s="232"/>
      <c r="C324" s="233"/>
      <c r="D324" s="233"/>
      <c r="E324" s="242"/>
      <c r="F324" s="51" t="s">
        <v>103</v>
      </c>
      <c r="G324" s="239" t="n">
        <f aca="false">G343</f>
        <v>0</v>
      </c>
      <c r="H324" s="170" t="n">
        <f aca="false">H343</f>
        <v>3623.99</v>
      </c>
      <c r="I324" s="170"/>
      <c r="J324" s="33" t="s">
        <v>103</v>
      </c>
      <c r="K324" s="33"/>
      <c r="L324" s="245" t="e">
        <f aca="false">L343</f>
        <v>#NAME?</v>
      </c>
      <c r="M324" s="245"/>
      <c r="N324" s="241" t="n">
        <f aca="false">N343</f>
        <v>0</v>
      </c>
    </row>
    <row collapsed="false" customFormat="false" customHeight="true" hidden="true" ht="16.5" outlineLevel="0" r="325">
      <c r="A325" s="208"/>
      <c r="B325" s="232"/>
      <c r="C325" s="233"/>
      <c r="D325" s="233"/>
      <c r="E325" s="243"/>
      <c r="F325" s="51" t="s">
        <v>69</v>
      </c>
      <c r="G325" s="244" t="n">
        <f aca="false">G397</f>
        <v>0</v>
      </c>
      <c r="H325" s="173" t="n">
        <f aca="false">H397</f>
        <v>0</v>
      </c>
      <c r="I325" s="173"/>
      <c r="J325" s="33" t="s">
        <v>69</v>
      </c>
      <c r="K325" s="33"/>
      <c r="L325" s="245" t="n">
        <f aca="false">J397</f>
        <v>1096.49</v>
      </c>
      <c r="M325" s="245"/>
      <c r="N325" s="246" t="n">
        <f aca="false">N397</f>
        <v>0</v>
      </c>
    </row>
    <row collapsed="false" customFormat="false" customHeight="true" hidden="true" ht="15.75" outlineLevel="0" r="326">
      <c r="A326" s="208"/>
      <c r="B326" s="232"/>
      <c r="C326" s="233"/>
      <c r="D326" s="233"/>
      <c r="E326" s="234" t="s">
        <v>246</v>
      </c>
      <c r="F326" s="200"/>
      <c r="G326" s="235" t="n">
        <f aca="false">G327+G328+G329+G330</f>
        <v>0</v>
      </c>
      <c r="H326" s="248"/>
      <c r="I326" s="249" t="n">
        <f aca="false">I327+I328+I329+I330</f>
        <v>0</v>
      </c>
      <c r="J326" s="200"/>
      <c r="K326" s="200"/>
      <c r="L326" s="247" t="e">
        <f aca="false">L327+L328+L329+L330</f>
        <v>#NAME?</v>
      </c>
      <c r="M326" s="247"/>
      <c r="N326" s="238" t="n">
        <f aca="false">N327+N328+N329+N330</f>
        <v>0</v>
      </c>
    </row>
    <row collapsed="false" customFormat="false" customHeight="true" hidden="true" ht="15.75" outlineLevel="0" r="327">
      <c r="A327" s="208"/>
      <c r="B327" s="232"/>
      <c r="C327" s="233"/>
      <c r="D327" s="233"/>
      <c r="E327" s="234" t="s">
        <v>244</v>
      </c>
      <c r="F327" s="51" t="s">
        <v>101</v>
      </c>
      <c r="G327" s="239" t="n">
        <f aca="false">G345</f>
        <v>0</v>
      </c>
      <c r="H327" s="250"/>
      <c r="I327" s="251" t="n">
        <f aca="false">I345</f>
        <v>0</v>
      </c>
      <c r="J327" s="33" t="s">
        <v>101</v>
      </c>
      <c r="K327" s="33"/>
      <c r="L327" s="245" t="e">
        <f aca="false">L345</f>
        <v>#NAME?</v>
      </c>
      <c r="M327" s="245"/>
      <c r="N327" s="241" t="n">
        <f aca="false">N345</f>
        <v>0</v>
      </c>
    </row>
    <row collapsed="false" customFormat="false" customHeight="true" hidden="true" ht="15.75" outlineLevel="0" r="328">
      <c r="A328" s="208"/>
      <c r="B328" s="232"/>
      <c r="C328" s="233"/>
      <c r="D328" s="233"/>
      <c r="E328" s="242"/>
      <c r="F328" s="51" t="s">
        <v>102</v>
      </c>
      <c r="G328" s="239" t="n">
        <f aca="false">G346</f>
        <v>0</v>
      </c>
      <c r="H328" s="250"/>
      <c r="I328" s="251" t="n">
        <f aca="false">I346</f>
        <v>0</v>
      </c>
      <c r="J328" s="33" t="s">
        <v>102</v>
      </c>
      <c r="K328" s="33"/>
      <c r="L328" s="245" t="e">
        <f aca="false">L346</f>
        <v>#NAME?</v>
      </c>
      <c r="M328" s="245"/>
      <c r="N328" s="241" t="n">
        <f aca="false">N346</f>
        <v>0</v>
      </c>
    </row>
    <row collapsed="false" customFormat="false" customHeight="true" hidden="true" ht="15.75" outlineLevel="0" r="329">
      <c r="A329" s="208"/>
      <c r="B329" s="232"/>
      <c r="C329" s="233"/>
      <c r="D329" s="233"/>
      <c r="E329" s="242"/>
      <c r="F329" s="51" t="s">
        <v>103</v>
      </c>
      <c r="G329" s="239" t="n">
        <f aca="false">G347</f>
        <v>0</v>
      </c>
      <c r="H329" s="250"/>
      <c r="I329" s="251" t="n">
        <f aca="false">I347</f>
        <v>0</v>
      </c>
      <c r="J329" s="33" t="s">
        <v>103</v>
      </c>
      <c r="K329" s="33"/>
      <c r="L329" s="245" t="e">
        <f aca="false">L347</f>
        <v>#NAME?</v>
      </c>
      <c r="M329" s="245"/>
      <c r="N329" s="241" t="n">
        <f aca="false">N347</f>
        <v>0</v>
      </c>
    </row>
    <row collapsed="false" customFormat="false" customHeight="true" hidden="true" ht="30" outlineLevel="0" r="330">
      <c r="A330" s="208"/>
      <c r="B330" s="232"/>
      <c r="C330" s="233"/>
      <c r="D330" s="233"/>
      <c r="E330" s="243"/>
      <c r="F330" s="51" t="s">
        <v>69</v>
      </c>
      <c r="G330" s="244" t="n">
        <f aca="false">G399</f>
        <v>0</v>
      </c>
      <c r="H330" s="252"/>
      <c r="I330" s="253" t="n">
        <f aca="false">H399</f>
        <v>0</v>
      </c>
      <c r="J330" s="33" t="s">
        <v>69</v>
      </c>
      <c r="K330" s="33"/>
      <c r="L330" s="245" t="n">
        <f aca="false">J399</f>
        <v>214</v>
      </c>
      <c r="M330" s="245"/>
      <c r="N330" s="246" t="n">
        <f aca="false">N399</f>
        <v>0</v>
      </c>
    </row>
    <row collapsed="false" customFormat="false" customHeight="true" hidden="true" ht="16.5" outlineLevel="0" r="331">
      <c r="A331" s="208"/>
      <c r="B331" s="254" t="s">
        <v>100</v>
      </c>
      <c r="C331" s="245"/>
      <c r="D331" s="245"/>
      <c r="E331" s="245"/>
      <c r="F331" s="255"/>
      <c r="G331" s="256" t="n">
        <f aca="false">G332+G333+G334+G335</f>
        <v>0</v>
      </c>
      <c r="H331" s="257" t="n">
        <f aca="false">H332+H333+H334+H335</f>
        <v>21973.43</v>
      </c>
      <c r="I331" s="257"/>
      <c r="J331" s="258"/>
      <c r="K331" s="258"/>
      <c r="L331" s="259" t="e">
        <f aca="false">L332+L333+L334+L335</f>
        <v>#NAME?</v>
      </c>
      <c r="M331" s="259"/>
      <c r="N331" s="260" t="n">
        <f aca="false">N332+N333+N334+N335</f>
        <v>0</v>
      </c>
    </row>
    <row collapsed="false" customFormat="false" customHeight="true" hidden="true" ht="16.5" outlineLevel="0" r="332">
      <c r="A332" s="208"/>
      <c r="B332" s="254"/>
      <c r="C332" s="245"/>
      <c r="D332" s="245"/>
      <c r="E332" s="245"/>
      <c r="F332" s="261" t="s">
        <v>101</v>
      </c>
      <c r="G332" s="262" t="n">
        <f aca="false">G317+G322+G327</f>
        <v>0</v>
      </c>
      <c r="H332" s="257" t="n">
        <f aca="false">H317+H322+I327</f>
        <v>14079.15</v>
      </c>
      <c r="I332" s="257"/>
      <c r="J332" s="263" t="s">
        <v>101</v>
      </c>
      <c r="K332" s="263"/>
      <c r="L332" s="264" t="e">
        <f aca="false">L317+L322+L327</f>
        <v>#NAME?</v>
      </c>
      <c r="M332" s="264"/>
      <c r="N332" s="265" t="n">
        <f aca="false">N317+N322+N327</f>
        <v>0</v>
      </c>
    </row>
    <row collapsed="false" customFormat="false" customHeight="true" hidden="true" ht="16.5" outlineLevel="0" r="333">
      <c r="A333" s="208"/>
      <c r="B333" s="254"/>
      <c r="C333" s="245"/>
      <c r="D333" s="245"/>
      <c r="E333" s="245"/>
      <c r="F333" s="261" t="s">
        <v>102</v>
      </c>
      <c r="G333" s="262" t="n">
        <f aca="false">G318+G323+G328</f>
        <v>0</v>
      </c>
      <c r="H333" s="257" t="n">
        <f aca="false">H318+H323+I328</f>
        <v>1156.4</v>
      </c>
      <c r="I333" s="257"/>
      <c r="J333" s="263" t="s">
        <v>102</v>
      </c>
      <c r="K333" s="263"/>
      <c r="L333" s="264" t="e">
        <f aca="false">L318+L323+L328</f>
        <v>#NAME?</v>
      </c>
      <c r="M333" s="264"/>
      <c r="N333" s="265" t="n">
        <f aca="false">N318+N323+N328</f>
        <v>0</v>
      </c>
    </row>
    <row collapsed="false" customFormat="false" customHeight="true" hidden="true" ht="16.5" outlineLevel="0" r="334">
      <c r="A334" s="208"/>
      <c r="B334" s="254"/>
      <c r="C334" s="245"/>
      <c r="D334" s="245"/>
      <c r="E334" s="245"/>
      <c r="F334" s="261" t="s">
        <v>103</v>
      </c>
      <c r="G334" s="262" t="n">
        <f aca="false">G319+G324+G329</f>
        <v>0</v>
      </c>
      <c r="H334" s="257" t="n">
        <f aca="false">H319+H324+I329</f>
        <v>6737.88</v>
      </c>
      <c r="I334" s="257"/>
      <c r="J334" s="263" t="s">
        <v>103</v>
      </c>
      <c r="K334" s="263"/>
      <c r="L334" s="264" t="e">
        <f aca="false">L319+L324+L329</f>
        <v>#NAME?</v>
      </c>
      <c r="M334" s="264"/>
      <c r="N334" s="265" t="n">
        <f aca="false">N319+N324+N329</f>
        <v>0</v>
      </c>
    </row>
    <row collapsed="false" customFormat="false" customHeight="true" hidden="true" ht="16.5" outlineLevel="0" r="335">
      <c r="A335" s="208"/>
      <c r="B335" s="254"/>
      <c r="C335" s="245"/>
      <c r="D335" s="245"/>
      <c r="E335" s="245"/>
      <c r="F335" s="261" t="s">
        <v>69</v>
      </c>
      <c r="G335" s="262" t="n">
        <f aca="false">G320+G325+G330</f>
        <v>0</v>
      </c>
      <c r="H335" s="257" t="n">
        <f aca="false">H320+H325+I330</f>
        <v>0</v>
      </c>
      <c r="I335" s="257"/>
      <c r="J335" s="263" t="s">
        <v>69</v>
      </c>
      <c r="K335" s="263"/>
      <c r="L335" s="264" t="n">
        <f aca="false">L320+L325+L330</f>
        <v>1423.89</v>
      </c>
      <c r="M335" s="264"/>
      <c r="N335" s="265" t="n">
        <f aca="false">N320+N325+N330</f>
        <v>0</v>
      </c>
    </row>
    <row collapsed="false" customFormat="false" customHeight="true" hidden="true" ht="16.5" outlineLevel="0" r="336">
      <c r="A336" s="266" t="s">
        <v>18</v>
      </c>
      <c r="B336" s="232" t="s">
        <v>65</v>
      </c>
      <c r="C336" s="233" t="s">
        <v>66</v>
      </c>
      <c r="D336" s="233" t="s">
        <v>247</v>
      </c>
      <c r="E336" s="211" t="s">
        <v>243</v>
      </c>
      <c r="F336" s="267"/>
      <c r="G336" s="268"/>
      <c r="H336" s="269" t="n">
        <f aca="false">H337+H338+H339</f>
        <v>17193.04</v>
      </c>
      <c r="I336" s="269"/>
      <c r="J336" s="270"/>
      <c r="K336" s="270"/>
      <c r="L336" s="271" t="e">
        <f aca="false">L337+L338+L339</f>
        <v>#NAME?</v>
      </c>
      <c r="M336" s="271"/>
      <c r="N336" s="272"/>
    </row>
    <row collapsed="false" customFormat="false" customHeight="true" hidden="true" ht="16.5" outlineLevel="0" r="337">
      <c r="A337" s="266"/>
      <c r="B337" s="232"/>
      <c r="C337" s="233"/>
      <c r="D337" s="233"/>
      <c r="E337" s="211"/>
      <c r="F337" s="273" t="s">
        <v>101</v>
      </c>
      <c r="G337" s="274"/>
      <c r="H337" s="275" t="n">
        <f aca="false">I373</f>
        <v>14079.15</v>
      </c>
      <c r="I337" s="275"/>
      <c r="J337" s="276" t="s">
        <v>101</v>
      </c>
      <c r="K337" s="276"/>
      <c r="L337" s="277" t="e">
        <f aca="false">#ref!</f>
        <v>#NAME?</v>
      </c>
      <c r="M337" s="277"/>
      <c r="N337" s="278"/>
    </row>
    <row collapsed="false" customFormat="false" customHeight="true" hidden="true" ht="16.5" outlineLevel="0" r="338">
      <c r="A338" s="266"/>
      <c r="B338" s="232"/>
      <c r="C338" s="233"/>
      <c r="D338" s="233"/>
      <c r="E338" s="211"/>
      <c r="F338" s="273" t="s">
        <v>102</v>
      </c>
      <c r="G338" s="274"/>
      <c r="H338" s="279" t="n">
        <v>0</v>
      </c>
      <c r="I338" s="279"/>
      <c r="J338" s="276" t="s">
        <v>102</v>
      </c>
      <c r="K338" s="276"/>
      <c r="L338" s="280"/>
      <c r="M338" s="280"/>
      <c r="N338" s="278"/>
    </row>
    <row collapsed="false" customFormat="false" customHeight="true" hidden="true" ht="16.5" outlineLevel="0" r="339">
      <c r="A339" s="266"/>
      <c r="B339" s="232"/>
      <c r="C339" s="233"/>
      <c r="D339" s="233"/>
      <c r="E339" s="211"/>
      <c r="F339" s="273" t="s">
        <v>103</v>
      </c>
      <c r="G339" s="164"/>
      <c r="H339" s="275" t="n">
        <f aca="false">I374+H360</f>
        <v>3113.89</v>
      </c>
      <c r="I339" s="275"/>
      <c r="J339" s="276" t="s">
        <v>103</v>
      </c>
      <c r="K339" s="276"/>
      <c r="L339" s="277" t="e">
        <f aca="false">#ref!+#ref!</f>
        <v>#NAME?</v>
      </c>
      <c r="M339" s="277"/>
      <c r="N339" s="281"/>
    </row>
    <row collapsed="false" customFormat="false" customHeight="true" hidden="true" ht="27.75" outlineLevel="0" r="340">
      <c r="A340" s="266"/>
      <c r="B340" s="232"/>
      <c r="C340" s="233"/>
      <c r="D340" s="233"/>
      <c r="E340" s="234" t="s">
        <v>245</v>
      </c>
      <c r="F340" s="267"/>
      <c r="G340" s="282" t="n">
        <f aca="false">G341+G342+G343</f>
        <v>0</v>
      </c>
      <c r="H340" s="269" t="n">
        <f aca="false">H341+H342+H343</f>
        <v>4780.39</v>
      </c>
      <c r="I340" s="269"/>
      <c r="J340" s="270"/>
      <c r="K340" s="270"/>
      <c r="L340" s="271" t="e">
        <f aca="false">L341+L342+L343</f>
        <v>#NAME?</v>
      </c>
      <c r="M340" s="271"/>
      <c r="N340" s="272" t="n">
        <f aca="false">N341+N342+N343</f>
        <v>0</v>
      </c>
    </row>
    <row collapsed="false" customFormat="false" customHeight="true" hidden="true" ht="16.5" outlineLevel="0" r="341">
      <c r="A341" s="266"/>
      <c r="B341" s="232"/>
      <c r="C341" s="233"/>
      <c r="D341" s="233"/>
      <c r="E341" s="234" t="s">
        <v>244</v>
      </c>
      <c r="F341" s="283" t="s">
        <v>101</v>
      </c>
      <c r="G341" s="284" t="n">
        <f aca="false">G352+G363+G384</f>
        <v>0</v>
      </c>
      <c r="H341" s="279" t="n">
        <f aca="false">H352+I363+I384</f>
        <v>0</v>
      </c>
      <c r="I341" s="279"/>
      <c r="J341" s="276" t="s">
        <v>101</v>
      </c>
      <c r="K341" s="276"/>
      <c r="L341" s="285" t="e">
        <f aca="false">#ref!+#ref!+M384</f>
        <v>#NAME?</v>
      </c>
      <c r="M341" s="285"/>
      <c r="N341" s="286" t="n">
        <f aca="false">N352+N363+N384</f>
        <v>0</v>
      </c>
    </row>
    <row collapsed="false" customFormat="false" customHeight="true" hidden="true" ht="16.5" outlineLevel="0" r="342">
      <c r="A342" s="266"/>
      <c r="B342" s="232"/>
      <c r="C342" s="233"/>
      <c r="D342" s="233"/>
      <c r="E342" s="242"/>
      <c r="F342" s="283" t="s">
        <v>102</v>
      </c>
      <c r="G342" s="284" t="n">
        <f aca="false">G353+G364+G385+G376</f>
        <v>0</v>
      </c>
      <c r="H342" s="275" t="n">
        <f aca="false">H353+I364+I376+I385</f>
        <v>1156.4</v>
      </c>
      <c r="I342" s="275"/>
      <c r="J342" s="276" t="s">
        <v>102</v>
      </c>
      <c r="K342" s="276"/>
      <c r="L342" s="287" t="e">
        <f aca="false">#ref!+#ref!+"#ссыл!+N270"</f>
        <v>#NAME?</v>
      </c>
      <c r="M342" s="287"/>
      <c r="N342" s="286" t="n">
        <f aca="false">N353+N364+N385+N376</f>
        <v>0</v>
      </c>
    </row>
    <row collapsed="false" customFormat="false" customHeight="true" hidden="true" ht="16.5" outlineLevel="0" r="343">
      <c r="A343" s="266"/>
      <c r="B343" s="232"/>
      <c r="C343" s="233"/>
      <c r="D343" s="233"/>
      <c r="E343" s="243"/>
      <c r="F343" s="283" t="s">
        <v>103</v>
      </c>
      <c r="G343" s="284" t="n">
        <f aca="false">G354+G365+G386+G377</f>
        <v>0</v>
      </c>
      <c r="H343" s="275" t="n">
        <f aca="false">H354+I365+I377+I386</f>
        <v>3623.99</v>
      </c>
      <c r="I343" s="275"/>
      <c r="J343" s="276" t="s">
        <v>103</v>
      </c>
      <c r="K343" s="276"/>
      <c r="L343" s="288" t="e">
        <f aca="false">#ref!+#ref!+"#ссыл!+N271"</f>
        <v>#NAME?</v>
      </c>
      <c r="M343" s="288"/>
      <c r="N343" s="286" t="n">
        <f aca="false">N354+N365+N386+N377</f>
        <v>0</v>
      </c>
    </row>
    <row collapsed="false" customFormat="false" customHeight="true" hidden="true" ht="15.75" outlineLevel="0" r="344">
      <c r="A344" s="266"/>
      <c r="B344" s="232"/>
      <c r="C344" s="233"/>
      <c r="D344" s="233"/>
      <c r="E344" s="234" t="s">
        <v>246</v>
      </c>
      <c r="F344" s="267"/>
      <c r="G344" s="289" t="n">
        <f aca="false">G345+G346+G347</f>
        <v>0</v>
      </c>
      <c r="H344" s="290"/>
      <c r="I344" s="291" t="n">
        <f aca="false">I345+I346+I347</f>
        <v>0</v>
      </c>
      <c r="J344" s="270"/>
      <c r="K344" s="270"/>
      <c r="L344" s="292" t="e">
        <f aca="false">L345+L346+L347</f>
        <v>#NAME?</v>
      </c>
      <c r="M344" s="292"/>
      <c r="N344" s="272" t="n">
        <f aca="false">N345+N346+N347</f>
        <v>0</v>
      </c>
    </row>
    <row collapsed="false" customFormat="false" customHeight="true" hidden="true" ht="15.75" outlineLevel="0" r="345">
      <c r="A345" s="266"/>
      <c r="B345" s="232"/>
      <c r="C345" s="233"/>
      <c r="D345" s="233"/>
      <c r="E345" s="234" t="s">
        <v>244</v>
      </c>
      <c r="F345" s="283" t="s">
        <v>101</v>
      </c>
      <c r="G345" s="284" t="n">
        <f aca="false">G356+G367+G388</f>
        <v>0</v>
      </c>
      <c r="H345" s="293"/>
      <c r="I345" s="294" t="n">
        <f aca="false">H356+I367+I388</f>
        <v>0</v>
      </c>
      <c r="J345" s="276" t="s">
        <v>101</v>
      </c>
      <c r="K345" s="276"/>
      <c r="L345" s="285" t="e">
        <f aca="false">#ref!+#ref!+M388</f>
        <v>#NAME?</v>
      </c>
      <c r="M345" s="285"/>
      <c r="N345" s="286" t="n">
        <f aca="false">N356+N367+N388</f>
        <v>0</v>
      </c>
    </row>
    <row collapsed="false" customFormat="false" customHeight="true" hidden="true" ht="15.75" outlineLevel="0" r="346">
      <c r="A346" s="266"/>
      <c r="B346" s="232"/>
      <c r="C346" s="233"/>
      <c r="D346" s="233"/>
      <c r="E346" s="242"/>
      <c r="F346" s="283" t="s">
        <v>102</v>
      </c>
      <c r="G346" s="284" t="n">
        <f aca="false">G357+G368+G389</f>
        <v>0</v>
      </c>
      <c r="H346" s="293"/>
      <c r="I346" s="294" t="n">
        <f aca="false">H357+I368+I389</f>
        <v>0</v>
      </c>
      <c r="J346" s="276" t="s">
        <v>102</v>
      </c>
      <c r="K346" s="276"/>
      <c r="L346" s="285" t="e">
        <f aca="false">#ref!+#ref!+M389</f>
        <v>#NAME?</v>
      </c>
      <c r="M346" s="285"/>
      <c r="N346" s="286" t="n">
        <f aca="false">N357+N368+N389</f>
        <v>0</v>
      </c>
    </row>
    <row collapsed="false" customFormat="false" customHeight="true" hidden="true" ht="15.75" outlineLevel="0" r="347">
      <c r="A347" s="266"/>
      <c r="B347" s="232"/>
      <c r="C347" s="233"/>
      <c r="D347" s="233"/>
      <c r="E347" s="243"/>
      <c r="F347" s="283" t="s">
        <v>103</v>
      </c>
      <c r="G347" s="284" t="n">
        <f aca="false">G358+G369+G390</f>
        <v>0</v>
      </c>
      <c r="H347" s="47"/>
      <c r="I347" s="294" t="n">
        <f aca="false">H358+I369+I390</f>
        <v>0</v>
      </c>
      <c r="J347" s="276" t="s">
        <v>103</v>
      </c>
      <c r="K347" s="276"/>
      <c r="L347" s="285" t="e">
        <f aca="false">#ref!+#ref!+M390</f>
        <v>#NAME?</v>
      </c>
      <c r="M347" s="285"/>
      <c r="N347" s="286" t="n">
        <f aca="false">N358+N369+N390</f>
        <v>0</v>
      </c>
    </row>
    <row collapsed="false" customFormat="false" customHeight="false" hidden="true" ht="17.25" outlineLevel="0" r="348">
      <c r="A348" s="179"/>
      <c r="B348" s="295" t="s">
        <v>100</v>
      </c>
      <c r="C348" s="296"/>
      <c r="D348" s="296"/>
      <c r="E348" s="296"/>
      <c r="F348" s="297"/>
      <c r="G348" s="298" t="n">
        <f aca="false">G336+G340+G344</f>
        <v>0</v>
      </c>
      <c r="H348" s="269" t="n">
        <f aca="false">I344+H340+H336</f>
        <v>21973.43</v>
      </c>
      <c r="I348" s="269"/>
      <c r="J348" s="299"/>
      <c r="K348" s="299"/>
      <c r="L348" s="300" t="e">
        <f aca="false">L344+L340+L336</f>
        <v>#NAME?</v>
      </c>
      <c r="M348" s="300"/>
      <c r="N348" s="301" t="n">
        <f aca="false">N344+N340+N336</f>
        <v>0</v>
      </c>
    </row>
    <row collapsed="false" customFormat="false" customHeight="true" hidden="true" ht="15" outlineLevel="0" r="349">
      <c r="A349" s="266" t="s">
        <v>248</v>
      </c>
      <c r="B349" s="166" t="s">
        <v>249</v>
      </c>
      <c r="C349" s="233" t="s">
        <v>66</v>
      </c>
      <c r="D349" s="233" t="s">
        <v>247</v>
      </c>
      <c r="E349" s="234" t="s">
        <v>243</v>
      </c>
      <c r="F349" s="53"/>
      <c r="G349" s="53"/>
      <c r="H349" s="53"/>
      <c r="I349" s="53"/>
      <c r="J349" s="33"/>
      <c r="K349" s="33"/>
      <c r="L349" s="33"/>
      <c r="M349" s="33"/>
      <c r="N349" s="233"/>
    </row>
    <row collapsed="false" customFormat="false" customHeight="false" hidden="true" ht="78" outlineLevel="0" r="350">
      <c r="A350" s="266"/>
      <c r="B350" s="166" t="s">
        <v>250</v>
      </c>
      <c r="C350" s="233"/>
      <c r="D350" s="233"/>
      <c r="E350" s="222" t="s">
        <v>244</v>
      </c>
      <c r="F350" s="53"/>
      <c r="G350" s="53"/>
      <c r="H350" s="53"/>
      <c r="I350" s="53"/>
      <c r="J350" s="33"/>
      <c r="K350" s="33"/>
      <c r="L350" s="33"/>
      <c r="M350" s="33"/>
      <c r="N350" s="233"/>
    </row>
    <row collapsed="false" customFormat="false" customHeight="false" hidden="true" ht="17.25" outlineLevel="0" r="351">
      <c r="A351" s="266"/>
      <c r="B351" s="166"/>
      <c r="C351" s="233"/>
      <c r="D351" s="233"/>
      <c r="E351" s="234" t="s">
        <v>245</v>
      </c>
      <c r="F351" s="276"/>
      <c r="G351" s="283" t="n">
        <f aca="false">G352+G353+G354</f>
        <v>0</v>
      </c>
      <c r="H351" s="302" t="n">
        <f aca="false">H352+H353+H354</f>
        <v>0</v>
      </c>
      <c r="I351" s="302"/>
      <c r="J351" s="276"/>
      <c r="K351" s="276"/>
      <c r="L351" s="276"/>
      <c r="M351" s="276"/>
      <c r="N351" s="303" t="n">
        <f aca="false">N352+N353+N354</f>
        <v>0</v>
      </c>
    </row>
    <row collapsed="false" customFormat="false" customHeight="true" hidden="true" ht="15.75" outlineLevel="0" r="352">
      <c r="A352" s="266"/>
      <c r="B352" s="166"/>
      <c r="C352" s="233"/>
      <c r="D352" s="233"/>
      <c r="E352" s="234" t="s">
        <v>244</v>
      </c>
      <c r="F352" s="302" t="s">
        <v>101</v>
      </c>
      <c r="G352" s="51"/>
      <c r="H352" s="53"/>
      <c r="I352" s="53"/>
      <c r="J352" s="33" t="s">
        <v>101</v>
      </c>
      <c r="K352" s="53"/>
      <c r="L352" s="53"/>
      <c r="M352" s="53"/>
      <c r="N352" s="304"/>
    </row>
    <row collapsed="false" customFormat="false" customHeight="true" hidden="true" ht="15.75" outlineLevel="0" r="353">
      <c r="A353" s="266"/>
      <c r="B353" s="166"/>
      <c r="C353" s="233"/>
      <c r="D353" s="233"/>
      <c r="E353" s="242"/>
      <c r="F353" s="302" t="s">
        <v>102</v>
      </c>
      <c r="G353" s="51"/>
      <c r="H353" s="53"/>
      <c r="I353" s="53"/>
      <c r="J353" s="33" t="s">
        <v>102</v>
      </c>
      <c r="K353" s="53"/>
      <c r="L353" s="53"/>
      <c r="M353" s="53"/>
      <c r="N353" s="304"/>
    </row>
    <row collapsed="false" customFormat="false" customHeight="true" hidden="true" ht="15.75" outlineLevel="0" r="354">
      <c r="A354" s="266"/>
      <c r="B354" s="166"/>
      <c r="C354" s="233"/>
      <c r="D354" s="233"/>
      <c r="E354" s="243"/>
      <c r="F354" s="302" t="s">
        <v>103</v>
      </c>
      <c r="G354" s="51"/>
      <c r="H354" s="53"/>
      <c r="I354" s="53"/>
      <c r="J354" s="33" t="s">
        <v>103</v>
      </c>
      <c r="K354" s="53"/>
      <c r="L354" s="53"/>
      <c r="M354" s="53"/>
      <c r="N354" s="304"/>
    </row>
    <row collapsed="false" customFormat="false" customHeight="false" hidden="true" ht="17.25" outlineLevel="0" r="355">
      <c r="A355" s="266"/>
      <c r="B355" s="166"/>
      <c r="C355" s="233"/>
      <c r="D355" s="233"/>
      <c r="E355" s="234" t="s">
        <v>246</v>
      </c>
      <c r="F355" s="305"/>
      <c r="G355" s="283" t="n">
        <f aca="false">G356+G357+G358</f>
        <v>0</v>
      </c>
      <c r="H355" s="302" t="n">
        <f aca="false">H356+H357+H358</f>
        <v>0</v>
      </c>
      <c r="I355" s="302"/>
      <c r="J355" s="276" t="e">
        <f aca="false">#ref!+#ref!+#ref!</f>
        <v>#NAME?</v>
      </c>
      <c r="K355" s="276"/>
      <c r="L355" s="276"/>
      <c r="M355" s="276"/>
      <c r="N355" s="303" t="n">
        <f aca="false">N356+N357+N358</f>
        <v>0</v>
      </c>
    </row>
    <row collapsed="false" customFormat="false" customHeight="true" hidden="true" ht="15.75" outlineLevel="0" r="356">
      <c r="A356" s="266"/>
      <c r="B356" s="166"/>
      <c r="C356" s="233"/>
      <c r="D356" s="233"/>
      <c r="E356" s="234" t="s">
        <v>244</v>
      </c>
      <c r="F356" s="302" t="s">
        <v>101</v>
      </c>
      <c r="G356" s="51"/>
      <c r="H356" s="53"/>
      <c r="I356" s="53"/>
      <c r="J356" s="33" t="s">
        <v>101</v>
      </c>
      <c r="K356" s="53"/>
      <c r="L356" s="53"/>
      <c r="M356" s="53"/>
      <c r="N356" s="304"/>
    </row>
    <row collapsed="false" customFormat="false" customHeight="true" hidden="true" ht="15.75" outlineLevel="0" r="357">
      <c r="A357" s="266"/>
      <c r="B357" s="166"/>
      <c r="C357" s="233"/>
      <c r="D357" s="233"/>
      <c r="E357" s="242"/>
      <c r="F357" s="302" t="s">
        <v>102</v>
      </c>
      <c r="G357" s="51"/>
      <c r="H357" s="53"/>
      <c r="I357" s="53"/>
      <c r="J357" s="33" t="s">
        <v>102</v>
      </c>
      <c r="K357" s="53"/>
      <c r="L357" s="53"/>
      <c r="M357" s="53"/>
      <c r="N357" s="304"/>
    </row>
    <row collapsed="false" customFormat="false" customHeight="true" hidden="true" ht="15.75" outlineLevel="0" r="358">
      <c r="A358" s="266"/>
      <c r="B358" s="44"/>
      <c r="C358" s="233"/>
      <c r="D358" s="233"/>
      <c r="E358" s="243"/>
      <c r="F358" s="302" t="s">
        <v>103</v>
      </c>
      <c r="G358" s="51"/>
      <c r="H358" s="53"/>
      <c r="I358" s="53"/>
      <c r="J358" s="33" t="s">
        <v>103</v>
      </c>
      <c r="K358" s="53"/>
      <c r="L358" s="53"/>
      <c r="M358" s="53"/>
      <c r="N358" s="304"/>
    </row>
    <row collapsed="false" customFormat="false" customHeight="false" hidden="true" ht="17.25" outlineLevel="0" r="359">
      <c r="A359" s="179"/>
      <c r="B359" s="295" t="s">
        <v>100</v>
      </c>
      <c r="C359" s="296"/>
      <c r="D359" s="296"/>
      <c r="E359" s="296"/>
      <c r="F359" s="306" t="e">
        <f aca="false">G359+H359+J359+N359</f>
        <v>#NAME?</v>
      </c>
      <c r="G359" s="307" t="n">
        <f aca="false">G351+G355+G349</f>
        <v>0</v>
      </c>
      <c r="H359" s="306" t="n">
        <f aca="false">H355+H351+H349</f>
        <v>0</v>
      </c>
      <c r="I359" s="306"/>
      <c r="J359" s="299" t="e">
        <f aca="false">#ref!+J355+J349</f>
        <v>#NAME?</v>
      </c>
      <c r="K359" s="299"/>
      <c r="L359" s="299"/>
      <c r="M359" s="299"/>
      <c r="N359" s="308"/>
    </row>
    <row collapsed="false" customFormat="false" customHeight="true" hidden="true" ht="15.75" outlineLevel="0" r="360">
      <c r="A360" s="309" t="s">
        <v>251</v>
      </c>
      <c r="B360" s="56" t="s">
        <v>252</v>
      </c>
      <c r="C360" s="233" t="s">
        <v>66</v>
      </c>
      <c r="D360" s="233" t="s">
        <v>253</v>
      </c>
      <c r="E360" s="234" t="s">
        <v>243</v>
      </c>
      <c r="F360" s="279"/>
      <c r="G360" s="283" t="n">
        <f aca="false">G361</f>
        <v>0</v>
      </c>
      <c r="H360" s="302" t="n">
        <f aca="false">H361</f>
        <v>0</v>
      </c>
      <c r="I360" s="302"/>
      <c r="J360" s="276" t="e">
        <f aca="false">#ref!</f>
        <v>#NAME?</v>
      </c>
      <c r="K360" s="276"/>
      <c r="L360" s="276"/>
      <c r="M360" s="276"/>
      <c r="N360" s="310" t="n">
        <f aca="false">N355+N351+N349</f>
        <v>0</v>
      </c>
    </row>
    <row collapsed="false" customFormat="false" customHeight="true" hidden="true" ht="45.75" outlineLevel="0" r="361">
      <c r="A361" s="309"/>
      <c r="B361" s="56" t="s">
        <v>254</v>
      </c>
      <c r="C361" s="233"/>
      <c r="D361" s="233"/>
      <c r="E361" s="222" t="s">
        <v>244</v>
      </c>
      <c r="F361" s="283" t="s">
        <v>103</v>
      </c>
      <c r="G361" s="47"/>
      <c r="H361" s="43"/>
      <c r="I361" s="43"/>
      <c r="J361" s="33" t="s">
        <v>103</v>
      </c>
      <c r="K361" s="53"/>
      <c r="L361" s="53"/>
      <c r="M361" s="53"/>
      <c r="N361" s="281"/>
    </row>
    <row collapsed="false" customFormat="false" customHeight="true" hidden="true" ht="147.75" outlineLevel="0" r="362">
      <c r="A362" s="309"/>
      <c r="B362" s="166"/>
      <c r="C362" s="233"/>
      <c r="D362" s="233" t="s">
        <v>255</v>
      </c>
      <c r="E362" s="234" t="s">
        <v>245</v>
      </c>
      <c r="F362" s="305"/>
      <c r="G362" s="283" t="n">
        <f aca="false">G363+G364+G365</f>
        <v>0</v>
      </c>
      <c r="H362" s="302" t="n">
        <f aca="false">I363+I364+I365</f>
        <v>0</v>
      </c>
      <c r="I362" s="302"/>
      <c r="J362" s="311"/>
      <c r="K362" s="312"/>
      <c r="L362" s="312"/>
      <c r="M362" s="312"/>
      <c r="N362" s="303" t="n">
        <f aca="false">N363+N364+N365</f>
        <v>0</v>
      </c>
    </row>
    <row collapsed="false" customFormat="false" customHeight="true" hidden="true" ht="15.75" outlineLevel="0" r="363">
      <c r="A363" s="309"/>
      <c r="B363" s="166"/>
      <c r="C363" s="233"/>
      <c r="D363" s="233"/>
      <c r="E363" s="234" t="s">
        <v>244</v>
      </c>
      <c r="F363" s="283" t="s">
        <v>101</v>
      </c>
      <c r="G363" s="51"/>
      <c r="H363" s="43"/>
      <c r="I363" s="313"/>
      <c r="J363" s="33" t="s">
        <v>101</v>
      </c>
      <c r="K363" s="53"/>
      <c r="L363" s="53"/>
      <c r="M363" s="53"/>
      <c r="N363" s="304"/>
    </row>
    <row collapsed="false" customFormat="false" customHeight="true" hidden="true" ht="15.75" outlineLevel="0" r="364">
      <c r="A364" s="309"/>
      <c r="B364" s="166"/>
      <c r="C364" s="233"/>
      <c r="D364" s="233"/>
      <c r="E364" s="242"/>
      <c r="F364" s="283" t="s">
        <v>102</v>
      </c>
      <c r="G364" s="51"/>
      <c r="H364" s="43"/>
      <c r="I364" s="313"/>
      <c r="J364" s="33" t="s">
        <v>102</v>
      </c>
      <c r="K364" s="53"/>
      <c r="L364" s="53"/>
      <c r="M364" s="53"/>
      <c r="N364" s="304"/>
    </row>
    <row collapsed="false" customFormat="false" customHeight="true" hidden="true" ht="15.75" outlineLevel="0" r="365">
      <c r="A365" s="309"/>
      <c r="B365" s="166"/>
      <c r="C365" s="233"/>
      <c r="D365" s="233"/>
      <c r="E365" s="243"/>
      <c r="F365" s="314" t="s">
        <v>103</v>
      </c>
      <c r="G365" s="51"/>
      <c r="H365" s="43"/>
      <c r="I365" s="315"/>
      <c r="J365" s="33" t="s">
        <v>103</v>
      </c>
      <c r="K365" s="53"/>
      <c r="L365" s="53"/>
      <c r="M365" s="53"/>
      <c r="N365" s="316"/>
    </row>
    <row collapsed="false" customFormat="false" customHeight="true" hidden="true" ht="192.75" outlineLevel="0" r="366">
      <c r="A366" s="309"/>
      <c r="B366" s="166"/>
      <c r="C366" s="233"/>
      <c r="D366" s="233" t="s">
        <v>256</v>
      </c>
      <c r="E366" s="234" t="s">
        <v>246</v>
      </c>
      <c r="F366" s="276"/>
      <c r="G366" s="289" t="n">
        <f aca="false">G367+G368+G369</f>
        <v>0</v>
      </c>
      <c r="H366" s="317"/>
      <c r="I366" s="279" t="n">
        <f aca="false">I367+I368+I369</f>
        <v>0</v>
      </c>
      <c r="J366" s="276"/>
      <c r="K366" s="276"/>
      <c r="L366" s="276"/>
      <c r="M366" s="276"/>
      <c r="N366" s="310" t="n">
        <f aca="false">N367+N368+N369</f>
        <v>0</v>
      </c>
    </row>
    <row collapsed="false" customFormat="false" customHeight="true" hidden="true" ht="15.75" outlineLevel="0" r="367">
      <c r="A367" s="309"/>
      <c r="B367" s="166"/>
      <c r="C367" s="233"/>
      <c r="D367" s="233"/>
      <c r="E367" s="234" t="s">
        <v>244</v>
      </c>
      <c r="F367" s="283" t="s">
        <v>101</v>
      </c>
      <c r="G367" s="43"/>
      <c r="H367" s="51" t="s">
        <v>101</v>
      </c>
      <c r="I367" s="43"/>
      <c r="J367" s="33" t="s">
        <v>101</v>
      </c>
      <c r="K367" s="53"/>
      <c r="L367" s="53"/>
      <c r="M367" s="53"/>
      <c r="N367" s="278"/>
    </row>
    <row collapsed="false" customFormat="false" customHeight="true" hidden="true" ht="15.75" outlineLevel="0" r="368">
      <c r="A368" s="309"/>
      <c r="B368" s="166"/>
      <c r="C368" s="233"/>
      <c r="D368" s="233"/>
      <c r="E368" s="242"/>
      <c r="F368" s="283" t="s">
        <v>102</v>
      </c>
      <c r="G368" s="274"/>
      <c r="H368" s="51" t="s">
        <v>102</v>
      </c>
      <c r="I368" s="43"/>
      <c r="J368" s="33" t="s">
        <v>102</v>
      </c>
      <c r="K368" s="53"/>
      <c r="L368" s="53"/>
      <c r="M368" s="53"/>
      <c r="N368" s="41"/>
    </row>
    <row collapsed="false" customFormat="false" customHeight="true" hidden="true" ht="15.75" outlineLevel="0" r="369">
      <c r="A369" s="309"/>
      <c r="B369" s="44"/>
      <c r="C369" s="233"/>
      <c r="D369" s="233"/>
      <c r="E369" s="243"/>
      <c r="F369" s="283" t="s">
        <v>103</v>
      </c>
      <c r="G369" s="43"/>
      <c r="H369" s="51" t="s">
        <v>103</v>
      </c>
      <c r="I369" s="43"/>
      <c r="J369" s="33" t="s">
        <v>103</v>
      </c>
      <c r="K369" s="53"/>
      <c r="L369" s="53"/>
      <c r="M369" s="53"/>
      <c r="N369" s="281"/>
    </row>
    <row collapsed="false" customFormat="false" customHeight="true" hidden="true" ht="15" outlineLevel="0" r="370">
      <c r="A370" s="208"/>
      <c r="B370" s="318" t="s">
        <v>100</v>
      </c>
      <c r="C370" s="319"/>
      <c r="D370" s="319"/>
      <c r="E370" s="319"/>
      <c r="F370" s="299" t="e">
        <f aca="false">H370+J370+N370+G370</f>
        <v>#NAME?</v>
      </c>
      <c r="G370" s="306" t="n">
        <f aca="false">G366+G362+G360</f>
        <v>0</v>
      </c>
      <c r="H370" s="306" t="n">
        <f aca="false">H360+H362+I366</f>
        <v>0</v>
      </c>
      <c r="I370" s="306"/>
      <c r="J370" s="299" t="e">
        <f aca="false">J360+#ref!+#ref!</f>
        <v>#NAME?</v>
      </c>
      <c r="K370" s="299"/>
      <c r="L370" s="299"/>
      <c r="M370" s="299"/>
      <c r="N370" s="319" t="n">
        <f aca="false">N366+N362+N360</f>
        <v>0</v>
      </c>
    </row>
    <row collapsed="false" customFormat="false" customHeight="false" hidden="true" ht="16.5" outlineLevel="0" r="371">
      <c r="A371" s="208"/>
      <c r="B371" s="318"/>
      <c r="C371" s="319"/>
      <c r="D371" s="319"/>
      <c r="E371" s="319"/>
      <c r="F371" s="299"/>
      <c r="G371" s="306"/>
      <c r="H371" s="306"/>
      <c r="I371" s="306"/>
      <c r="J371" s="299"/>
      <c r="K371" s="299"/>
      <c r="L371" s="299"/>
      <c r="M371" s="299"/>
      <c r="N371" s="319"/>
    </row>
    <row collapsed="false" customFormat="false" customHeight="true" hidden="true" ht="58.5" outlineLevel="0" r="372">
      <c r="A372" s="266" t="s">
        <v>257</v>
      </c>
      <c r="B372" s="166" t="s">
        <v>258</v>
      </c>
      <c r="C372" s="233" t="s">
        <v>66</v>
      </c>
      <c r="D372" s="233" t="s">
        <v>259</v>
      </c>
      <c r="E372" s="234" t="s">
        <v>243</v>
      </c>
      <c r="F372" s="276"/>
      <c r="G372" s="283" t="n">
        <f aca="false">G373+G374</f>
        <v>0</v>
      </c>
      <c r="H372" s="320" t="n">
        <f aca="false">I373+I374</f>
        <v>17193.04</v>
      </c>
      <c r="I372" s="320"/>
      <c r="J372" s="321" t="e">
        <f aca="false">#ref!+#ref!</f>
        <v>#NAME?</v>
      </c>
      <c r="K372" s="321"/>
      <c r="L372" s="321"/>
      <c r="M372" s="321"/>
      <c r="N372" s="303" t="n">
        <f aca="false">N373+N374</f>
        <v>0</v>
      </c>
    </row>
    <row collapsed="false" customFormat="false" customHeight="true" hidden="true" ht="45.75" outlineLevel="0" r="373">
      <c r="A373" s="266"/>
      <c r="B373" s="166" t="s">
        <v>260</v>
      </c>
      <c r="C373" s="233"/>
      <c r="D373" s="233"/>
      <c r="E373" s="234" t="s">
        <v>244</v>
      </c>
      <c r="F373" s="276" t="s">
        <v>101</v>
      </c>
      <c r="G373" s="322"/>
      <c r="H373" s="51" t="s">
        <v>101</v>
      </c>
      <c r="I373" s="323" t="n">
        <v>14079.15</v>
      </c>
      <c r="J373" s="33" t="s">
        <v>101</v>
      </c>
      <c r="K373" s="324"/>
      <c r="L373" s="324"/>
      <c r="M373" s="324"/>
      <c r="N373" s="304"/>
    </row>
    <row collapsed="false" customFormat="false" customHeight="true" hidden="true" ht="15.75" outlineLevel="0" r="374">
      <c r="A374" s="266"/>
      <c r="B374" s="166"/>
      <c r="C374" s="233"/>
      <c r="D374" s="233"/>
      <c r="E374" s="243"/>
      <c r="F374" s="276" t="s">
        <v>103</v>
      </c>
      <c r="G374" s="322"/>
      <c r="H374" s="51" t="s">
        <v>103</v>
      </c>
      <c r="I374" s="323" t="n">
        <v>3113.89</v>
      </c>
      <c r="J374" s="33" t="s">
        <v>103</v>
      </c>
      <c r="K374" s="324"/>
      <c r="L374" s="324"/>
      <c r="M374" s="324"/>
      <c r="N374" s="304"/>
    </row>
    <row collapsed="false" customFormat="false" customHeight="true" hidden="true" ht="87.75" outlineLevel="0" r="375">
      <c r="A375" s="266"/>
      <c r="B375" s="166"/>
      <c r="C375" s="233"/>
      <c r="D375" s="233" t="s">
        <v>261</v>
      </c>
      <c r="E375" s="234" t="s">
        <v>245</v>
      </c>
      <c r="F375" s="311"/>
      <c r="G375" s="283" t="n">
        <f aca="false">G376+G377</f>
        <v>0</v>
      </c>
      <c r="H375" s="48"/>
      <c r="I375" s="325" t="n">
        <f aca="false">I376+I377</f>
        <v>4780.39</v>
      </c>
      <c r="J375" s="200"/>
      <c r="K375" s="326"/>
      <c r="L375" s="326"/>
      <c r="M375" s="326"/>
      <c r="N375" s="303" t="n">
        <f aca="false">N376+N377</f>
        <v>0</v>
      </c>
    </row>
    <row collapsed="false" customFormat="false" customHeight="true" hidden="true" ht="16.5" outlineLevel="0" r="376">
      <c r="A376" s="266"/>
      <c r="B376" s="166"/>
      <c r="C376" s="233"/>
      <c r="D376" s="233"/>
      <c r="E376" s="234" t="s">
        <v>244</v>
      </c>
      <c r="F376" s="311" t="s">
        <v>102</v>
      </c>
      <c r="G376" s="51"/>
      <c r="H376" s="51" t="s">
        <v>102</v>
      </c>
      <c r="I376" s="323" t="n">
        <v>1156.4</v>
      </c>
      <c r="J376" s="37" t="s">
        <v>102</v>
      </c>
      <c r="K376" s="327"/>
      <c r="L376" s="327"/>
      <c r="M376" s="327"/>
      <c r="N376" s="164"/>
    </row>
    <row collapsed="false" customFormat="false" customHeight="true" hidden="true" ht="16.5" outlineLevel="0" r="377">
      <c r="A377" s="266"/>
      <c r="B377" s="166"/>
      <c r="C377" s="233"/>
      <c r="D377" s="233"/>
      <c r="E377" s="243"/>
      <c r="F377" s="311" t="s">
        <v>103</v>
      </c>
      <c r="G377" s="51"/>
      <c r="H377" s="51" t="s">
        <v>103</v>
      </c>
      <c r="I377" s="323" t="n">
        <v>3623.99</v>
      </c>
      <c r="J377" s="37" t="s">
        <v>103</v>
      </c>
      <c r="K377" s="327"/>
      <c r="L377" s="327"/>
      <c r="M377" s="327"/>
      <c r="N377" s="164"/>
    </row>
    <row collapsed="false" customFormat="false" customHeight="true" hidden="true" ht="15" outlineLevel="0" r="378">
      <c r="A378" s="266"/>
      <c r="B378" s="166"/>
      <c r="C378" s="233"/>
      <c r="D378" s="233"/>
      <c r="E378" s="234" t="s">
        <v>246</v>
      </c>
      <c r="F378" s="53" t="s">
        <v>183</v>
      </c>
      <c r="G378" s="53" t="n">
        <v>0</v>
      </c>
      <c r="H378" s="53"/>
      <c r="I378" s="53"/>
      <c r="J378" s="33"/>
      <c r="K378" s="33"/>
      <c r="L378" s="33"/>
      <c r="M378" s="33"/>
      <c r="N378" s="233" t="n">
        <v>0</v>
      </c>
    </row>
    <row collapsed="false" customFormat="false" customHeight="false" hidden="true" ht="16.5" outlineLevel="0" r="379">
      <c r="A379" s="266"/>
      <c r="B379" s="44"/>
      <c r="C379" s="233"/>
      <c r="D379" s="233"/>
      <c r="E379" s="222" t="s">
        <v>244</v>
      </c>
      <c r="F379" s="53"/>
      <c r="G379" s="53"/>
      <c r="H379" s="53"/>
      <c r="I379" s="53"/>
      <c r="J379" s="33"/>
      <c r="K379" s="33"/>
      <c r="L379" s="33"/>
      <c r="M379" s="33"/>
      <c r="N379" s="233"/>
    </row>
    <row collapsed="false" customFormat="false" customHeight="true" hidden="true" ht="29.85" outlineLevel="0" r="380">
      <c r="A380" s="328"/>
      <c r="B380" s="295" t="s">
        <v>100</v>
      </c>
      <c r="C380" s="296"/>
      <c r="D380" s="296"/>
      <c r="E380" s="296"/>
      <c r="F380" s="329" t="n">
        <f aca="false">"#ссыл!+#ссыл!"</f>
        <v>0</v>
      </c>
      <c r="G380" s="307" t="n">
        <f aca="false">G378+G375+G372</f>
        <v>0</v>
      </c>
      <c r="H380" s="329" t="n">
        <f aca="false">I375+H372</f>
        <v>21973.43</v>
      </c>
      <c r="I380" s="329"/>
      <c r="J380" s="330" t="n">
        <f aca="false">"#ссыл!+J257"</f>
        <v>0</v>
      </c>
      <c r="K380" s="330"/>
      <c r="L380" s="330"/>
      <c r="M380" s="330"/>
      <c r="N380" s="301" t="n">
        <f aca="false">N375+N372</f>
        <v>0</v>
      </c>
    </row>
    <row collapsed="false" customFormat="false" customHeight="true" hidden="true" ht="15" outlineLevel="0" r="381">
      <c r="A381" s="266" t="s">
        <v>262</v>
      </c>
      <c r="B381" s="166" t="s">
        <v>263</v>
      </c>
      <c r="C381" s="233" t="s">
        <v>66</v>
      </c>
      <c r="D381" s="233"/>
      <c r="E381" s="234" t="s">
        <v>243</v>
      </c>
      <c r="F381" s="53"/>
      <c r="G381" s="53"/>
      <c r="H381" s="53"/>
      <c r="I381" s="53"/>
      <c r="J381" s="33"/>
      <c r="K381" s="33"/>
      <c r="L381" s="33"/>
      <c r="M381" s="33"/>
      <c r="N381" s="233"/>
    </row>
    <row collapsed="false" customFormat="false" customHeight="false" hidden="true" ht="129" outlineLevel="0" r="382">
      <c r="A382" s="266"/>
      <c r="B382" s="166" t="s">
        <v>264</v>
      </c>
      <c r="C382" s="233"/>
      <c r="D382" s="233"/>
      <c r="E382" s="222" t="s">
        <v>244</v>
      </c>
      <c r="F382" s="53"/>
      <c r="G382" s="53"/>
      <c r="H382" s="53"/>
      <c r="I382" s="53"/>
      <c r="J382" s="33"/>
      <c r="K382" s="33"/>
      <c r="L382" s="33"/>
      <c r="M382" s="33"/>
      <c r="N382" s="233"/>
    </row>
    <row collapsed="false" customFormat="false" customHeight="true" hidden="true" ht="42.75" outlineLevel="0" r="383">
      <c r="A383" s="266"/>
      <c r="B383" s="166"/>
      <c r="C383" s="233"/>
      <c r="D383" s="233" t="s">
        <v>265</v>
      </c>
      <c r="E383" s="234" t="s">
        <v>245</v>
      </c>
      <c r="F383" s="331"/>
      <c r="G383" s="332" t="n">
        <f aca="false">G384+G385+G386</f>
        <v>0</v>
      </c>
      <c r="H383" s="333"/>
      <c r="I383" s="43" t="n">
        <f aca="false">I384+I385+I386</f>
        <v>0</v>
      </c>
      <c r="J383" s="33"/>
      <c r="K383" s="33"/>
      <c r="L383" s="33"/>
      <c r="M383" s="41" t="n">
        <f aca="false">M384+M385+M386</f>
        <v>34664.5</v>
      </c>
      <c r="N383" s="334" t="n">
        <f aca="false">N384+N385+N386</f>
        <v>0</v>
      </c>
    </row>
    <row collapsed="false" customFormat="false" customHeight="true" hidden="true" ht="15.75" outlineLevel="0" r="384">
      <c r="A384" s="266"/>
      <c r="B384" s="166"/>
      <c r="C384" s="233"/>
      <c r="D384" s="233"/>
      <c r="E384" s="234" t="s">
        <v>244</v>
      </c>
      <c r="F384" s="331" t="s">
        <v>101</v>
      </c>
      <c r="G384" s="43"/>
      <c r="H384" s="335" t="s">
        <v>266</v>
      </c>
      <c r="I384" s="332"/>
      <c r="J384" s="33" t="s">
        <v>101</v>
      </c>
      <c r="K384" s="33"/>
      <c r="L384" s="33"/>
      <c r="M384" s="192" t="n">
        <v>11493</v>
      </c>
      <c r="N384" s="336"/>
    </row>
    <row collapsed="false" customFormat="false" customHeight="true" hidden="true" ht="15.75" outlineLevel="0" r="385">
      <c r="A385" s="266"/>
      <c r="B385" s="166"/>
      <c r="C385" s="233"/>
      <c r="D385" s="233"/>
      <c r="E385" s="242"/>
      <c r="F385" s="331" t="s">
        <v>102</v>
      </c>
      <c r="G385" s="43"/>
      <c r="H385" s="337" t="s">
        <v>102</v>
      </c>
      <c r="I385" s="43"/>
      <c r="J385" s="33" t="s">
        <v>102</v>
      </c>
      <c r="K385" s="33"/>
      <c r="L385" s="33"/>
      <c r="M385" s="338" t="n">
        <v>10958.5</v>
      </c>
      <c r="N385" s="41"/>
    </row>
    <row collapsed="false" customFormat="false" customHeight="true" hidden="true" ht="15.75" outlineLevel="0" r="386">
      <c r="A386" s="266"/>
      <c r="B386" s="166"/>
      <c r="C386" s="233"/>
      <c r="D386" s="233"/>
      <c r="E386" s="243"/>
      <c r="F386" s="331" t="s">
        <v>103</v>
      </c>
      <c r="G386" s="164"/>
      <c r="H386" s="339" t="s">
        <v>103</v>
      </c>
      <c r="I386" s="164"/>
      <c r="J386" s="33" t="s">
        <v>103</v>
      </c>
      <c r="K386" s="33"/>
      <c r="L386" s="33"/>
      <c r="M386" s="338" t="n">
        <v>12213</v>
      </c>
      <c r="N386" s="281"/>
    </row>
    <row collapsed="false" customFormat="false" customHeight="true" hidden="true" ht="42.75" outlineLevel="0" r="387">
      <c r="A387" s="266"/>
      <c r="B387" s="166"/>
      <c r="C387" s="233"/>
      <c r="D387" s="233" t="s">
        <v>265</v>
      </c>
      <c r="E387" s="234" t="s">
        <v>246</v>
      </c>
      <c r="F387" s="340"/>
      <c r="G387" s="332" t="n">
        <f aca="false">G388+G389+G390</f>
        <v>0</v>
      </c>
      <c r="H387" s="333"/>
      <c r="I387" s="193" t="n">
        <f aca="false">I388+I389+I390</f>
        <v>0</v>
      </c>
      <c r="J387" s="33"/>
      <c r="K387" s="33"/>
      <c r="L387" s="33"/>
      <c r="M387" s="338" t="n">
        <f aca="false">M388+M389+M390</f>
        <v>36744.8</v>
      </c>
      <c r="N387" s="336" t="n">
        <f aca="false">N388+N389+N390</f>
        <v>0</v>
      </c>
    </row>
    <row collapsed="false" customFormat="false" customHeight="true" hidden="true" ht="15.75" outlineLevel="0" r="388">
      <c r="A388" s="266"/>
      <c r="B388" s="166"/>
      <c r="C388" s="233"/>
      <c r="D388" s="233"/>
      <c r="E388" s="234" t="s">
        <v>244</v>
      </c>
      <c r="F388" s="331" t="s">
        <v>101</v>
      </c>
      <c r="G388" s="43" t="n">
        <v>0</v>
      </c>
      <c r="H388" s="335" t="s">
        <v>266</v>
      </c>
      <c r="I388" s="332" t="n">
        <v>0</v>
      </c>
      <c r="J388" s="33" t="s">
        <v>101</v>
      </c>
      <c r="K388" s="33"/>
      <c r="L388" s="33"/>
      <c r="M388" s="338" t="n">
        <v>12183</v>
      </c>
      <c r="N388" s="41" t="n">
        <v>0</v>
      </c>
    </row>
    <row collapsed="false" customFormat="false" customHeight="true" hidden="true" ht="15.75" outlineLevel="0" r="389">
      <c r="A389" s="266"/>
      <c r="B389" s="166"/>
      <c r="C389" s="233"/>
      <c r="D389" s="233"/>
      <c r="E389" s="242"/>
      <c r="F389" s="331" t="s">
        <v>102</v>
      </c>
      <c r="G389" s="43" t="n">
        <v>0</v>
      </c>
      <c r="H389" s="337" t="s">
        <v>102</v>
      </c>
      <c r="I389" s="43" t="n">
        <v>0</v>
      </c>
      <c r="J389" s="33" t="s">
        <v>102</v>
      </c>
      <c r="K389" s="33"/>
      <c r="L389" s="33"/>
      <c r="M389" s="338" t="n">
        <v>11616</v>
      </c>
      <c r="N389" s="41" t="n">
        <v>0</v>
      </c>
    </row>
    <row collapsed="false" customFormat="false" customHeight="true" hidden="true" ht="15.75" outlineLevel="0" r="390">
      <c r="A390" s="266"/>
      <c r="B390" s="44"/>
      <c r="C390" s="233"/>
      <c r="D390" s="233"/>
      <c r="E390" s="243"/>
      <c r="F390" s="331" t="s">
        <v>103</v>
      </c>
      <c r="G390" s="164" t="n">
        <v>0</v>
      </c>
      <c r="H390" s="339" t="s">
        <v>103</v>
      </c>
      <c r="I390" s="164" t="n">
        <v>0</v>
      </c>
      <c r="J390" s="33" t="s">
        <v>103</v>
      </c>
      <c r="K390" s="33"/>
      <c r="L390" s="33"/>
      <c r="M390" s="338" t="n">
        <v>12945.8</v>
      </c>
      <c r="N390" s="41" t="n">
        <v>0</v>
      </c>
    </row>
    <row collapsed="false" customFormat="false" customHeight="true" hidden="true" ht="24" outlineLevel="0" r="391">
      <c r="A391" s="208"/>
      <c r="B391" s="318" t="s">
        <v>100</v>
      </c>
      <c r="C391" s="319"/>
      <c r="D391" s="319"/>
      <c r="E391" s="319"/>
      <c r="F391" s="341"/>
      <c r="G391" s="185" t="n">
        <f aca="false">G392+G393+G394</f>
        <v>0</v>
      </c>
      <c r="H391" s="297"/>
      <c r="I391" s="185" t="n">
        <f aca="false">I392+I393+I394</f>
        <v>0</v>
      </c>
      <c r="J391" s="299"/>
      <c r="K391" s="299"/>
      <c r="L391" s="299"/>
      <c r="M391" s="342" t="n">
        <f aca="false">M392+M393+M394</f>
        <v>71409.3</v>
      </c>
      <c r="N391" s="343" t="n">
        <f aca="false">N392+N393+N394</f>
        <v>0</v>
      </c>
    </row>
    <row collapsed="false" customFormat="false" customHeight="true" hidden="true" ht="15.75" outlineLevel="0" r="392">
      <c r="A392" s="208"/>
      <c r="B392" s="318"/>
      <c r="C392" s="319"/>
      <c r="D392" s="319"/>
      <c r="E392" s="319"/>
      <c r="F392" s="344" t="s">
        <v>101</v>
      </c>
      <c r="G392" s="185" t="n">
        <f aca="false">G384+G388</f>
        <v>0</v>
      </c>
      <c r="H392" s="297" t="s">
        <v>266</v>
      </c>
      <c r="I392" s="185" t="n">
        <f aca="false">I388+I384</f>
        <v>0</v>
      </c>
      <c r="J392" s="299" t="s">
        <v>101</v>
      </c>
      <c r="K392" s="299"/>
      <c r="L392" s="299"/>
      <c r="M392" s="345" t="n">
        <f aca="false">M384+M388</f>
        <v>23676</v>
      </c>
      <c r="N392" s="343" t="n">
        <f aca="false">N384+N388</f>
        <v>0</v>
      </c>
    </row>
    <row collapsed="false" customFormat="false" customHeight="true" hidden="true" ht="15.75" outlineLevel="0" r="393">
      <c r="A393" s="208"/>
      <c r="B393" s="318"/>
      <c r="C393" s="319"/>
      <c r="D393" s="319"/>
      <c r="E393" s="319"/>
      <c r="F393" s="344" t="s">
        <v>102</v>
      </c>
      <c r="G393" s="185" t="n">
        <f aca="false">G385+G389</f>
        <v>0</v>
      </c>
      <c r="H393" s="307" t="s">
        <v>102</v>
      </c>
      <c r="I393" s="185" t="n">
        <f aca="false">I389+I385</f>
        <v>0</v>
      </c>
      <c r="J393" s="299" t="s">
        <v>102</v>
      </c>
      <c r="K393" s="299"/>
      <c r="L393" s="299"/>
      <c r="M393" s="345" t="n">
        <f aca="false">M385+M389</f>
        <v>22574.5</v>
      </c>
      <c r="N393" s="343" t="n">
        <f aca="false">N385+N389</f>
        <v>0</v>
      </c>
    </row>
    <row collapsed="false" customFormat="false" customHeight="true" hidden="true" ht="15.75" outlineLevel="0" r="394">
      <c r="A394" s="208"/>
      <c r="B394" s="318"/>
      <c r="C394" s="319"/>
      <c r="D394" s="319"/>
      <c r="E394" s="319"/>
      <c r="F394" s="344" t="s">
        <v>103</v>
      </c>
      <c r="G394" s="185" t="n">
        <f aca="false">G386+G390</f>
        <v>0</v>
      </c>
      <c r="H394" s="307" t="s">
        <v>103</v>
      </c>
      <c r="I394" s="185" t="n">
        <f aca="false">I390+I386</f>
        <v>0</v>
      </c>
      <c r="J394" s="299" t="s">
        <v>103</v>
      </c>
      <c r="K394" s="299"/>
      <c r="L394" s="299"/>
      <c r="M394" s="345" t="n">
        <f aca="false">M390+M386</f>
        <v>25158.8</v>
      </c>
      <c r="N394" s="343" t="n">
        <f aca="false">N386+N390</f>
        <v>0</v>
      </c>
    </row>
    <row collapsed="false" customFormat="false" customHeight="true" hidden="true" ht="42" outlineLevel="0" r="395">
      <c r="A395" s="266" t="s">
        <v>23</v>
      </c>
      <c r="B395" s="232" t="s">
        <v>68</v>
      </c>
      <c r="C395" s="233" t="s">
        <v>241</v>
      </c>
      <c r="D395" s="233" t="s">
        <v>267</v>
      </c>
      <c r="E395" s="234" t="s">
        <v>243</v>
      </c>
      <c r="F395" s="340"/>
      <c r="G395" s="53"/>
      <c r="H395" s="53"/>
      <c r="I395" s="53"/>
      <c r="J395" s="33" t="n">
        <v>113.4</v>
      </c>
      <c r="K395" s="33"/>
      <c r="L395" s="33"/>
      <c r="M395" s="33"/>
      <c r="N395" s="233"/>
    </row>
    <row collapsed="false" customFormat="false" customHeight="false" hidden="true" ht="17.25" outlineLevel="0" r="396">
      <c r="A396" s="266"/>
      <c r="B396" s="232"/>
      <c r="C396" s="233"/>
      <c r="D396" s="233"/>
      <c r="E396" s="222" t="s">
        <v>244</v>
      </c>
      <c r="F396" s="346"/>
      <c r="G396" s="53"/>
      <c r="H396" s="53"/>
      <c r="I396" s="53"/>
      <c r="J396" s="33"/>
      <c r="K396" s="33"/>
      <c r="L396" s="33"/>
      <c r="M396" s="33"/>
      <c r="N396" s="233"/>
    </row>
    <row collapsed="false" customFormat="false" customHeight="true" hidden="true" ht="29.25" outlineLevel="0" r="397">
      <c r="A397" s="266"/>
      <c r="B397" s="232"/>
      <c r="C397" s="233"/>
      <c r="D397" s="233" t="s">
        <v>267</v>
      </c>
      <c r="E397" s="234" t="s">
        <v>245</v>
      </c>
      <c r="F397" s="347"/>
      <c r="G397" s="53"/>
      <c r="H397" s="53"/>
      <c r="I397" s="53"/>
      <c r="J397" s="33" t="n">
        <v>1096.49</v>
      </c>
      <c r="K397" s="33"/>
      <c r="L397" s="33"/>
      <c r="M397" s="33"/>
      <c r="N397" s="233"/>
    </row>
    <row collapsed="false" customFormat="false" customHeight="false" hidden="true" ht="17.25" outlineLevel="0" r="398">
      <c r="A398" s="266"/>
      <c r="B398" s="232"/>
      <c r="C398" s="233"/>
      <c r="D398" s="233"/>
      <c r="E398" s="222" t="s">
        <v>244</v>
      </c>
      <c r="F398" s="346"/>
      <c r="G398" s="53"/>
      <c r="H398" s="53"/>
      <c r="I398" s="53"/>
      <c r="J398" s="33"/>
      <c r="K398" s="33"/>
      <c r="L398" s="33"/>
      <c r="M398" s="33"/>
      <c r="N398" s="233"/>
    </row>
    <row collapsed="false" customFormat="false" customHeight="true" hidden="true" ht="15" outlineLevel="0" r="399">
      <c r="A399" s="266"/>
      <c r="B399" s="232"/>
      <c r="C399" s="233"/>
      <c r="D399" s="233" t="s">
        <v>267</v>
      </c>
      <c r="E399" s="234" t="s">
        <v>246</v>
      </c>
      <c r="F399" s="347"/>
      <c r="G399" s="53"/>
      <c r="H399" s="53"/>
      <c r="I399" s="53"/>
      <c r="J399" s="33" t="n">
        <v>214</v>
      </c>
      <c r="K399" s="33"/>
      <c r="L399" s="33"/>
      <c r="M399" s="33"/>
      <c r="N399" s="233"/>
    </row>
    <row collapsed="false" customFormat="false" customHeight="false" hidden="true" ht="17.25" outlineLevel="0" r="400">
      <c r="A400" s="266"/>
      <c r="B400" s="232"/>
      <c r="C400" s="233"/>
      <c r="D400" s="233"/>
      <c r="E400" s="234" t="s">
        <v>244</v>
      </c>
      <c r="F400" s="340"/>
      <c r="G400" s="53"/>
      <c r="H400" s="53"/>
      <c r="I400" s="53"/>
      <c r="J400" s="33"/>
      <c r="K400" s="33"/>
      <c r="L400" s="33"/>
      <c r="M400" s="33"/>
      <c r="N400" s="233"/>
    </row>
    <row collapsed="false" customFormat="false" customHeight="false" hidden="true" ht="17.25" outlineLevel="0" r="401">
      <c r="A401" s="266"/>
      <c r="B401" s="232"/>
      <c r="C401" s="233"/>
      <c r="D401" s="233"/>
      <c r="E401" s="234"/>
      <c r="F401" s="340"/>
      <c r="G401" s="53"/>
      <c r="H401" s="53"/>
      <c r="I401" s="53"/>
      <c r="J401" s="33"/>
      <c r="K401" s="33"/>
      <c r="L401" s="33"/>
      <c r="M401" s="33"/>
      <c r="N401" s="233"/>
    </row>
    <row collapsed="false" customFormat="false" customHeight="false" hidden="true" ht="17.25" outlineLevel="0" r="402">
      <c r="A402" s="266"/>
      <c r="B402" s="232"/>
      <c r="C402" s="233"/>
      <c r="D402" s="233"/>
      <c r="E402" s="234"/>
      <c r="F402" s="340"/>
      <c r="G402" s="53"/>
      <c r="H402" s="53"/>
      <c r="I402" s="53"/>
      <c r="J402" s="33"/>
      <c r="K402" s="33"/>
      <c r="L402" s="33"/>
      <c r="M402" s="33"/>
      <c r="N402" s="233"/>
    </row>
    <row collapsed="false" customFormat="false" customHeight="false" hidden="true" ht="17.25" outlineLevel="0" r="403">
      <c r="A403" s="266"/>
      <c r="B403" s="232"/>
      <c r="C403" s="233"/>
      <c r="D403" s="233"/>
      <c r="E403" s="234"/>
      <c r="F403" s="340"/>
      <c r="G403" s="53"/>
      <c r="H403" s="53"/>
      <c r="I403" s="53"/>
      <c r="J403" s="33"/>
      <c r="K403" s="33"/>
      <c r="L403" s="33"/>
      <c r="M403" s="33"/>
      <c r="N403" s="233"/>
    </row>
    <row collapsed="false" customFormat="false" customHeight="false" hidden="true" ht="17.25" outlineLevel="0" r="404">
      <c r="A404" s="266"/>
      <c r="B404" s="232"/>
      <c r="C404" s="233"/>
      <c r="D404" s="233"/>
      <c r="E404" s="234"/>
      <c r="F404" s="340"/>
      <c r="G404" s="53"/>
      <c r="H404" s="53"/>
      <c r="I404" s="53"/>
      <c r="J404" s="33"/>
      <c r="K404" s="33"/>
      <c r="L404" s="33"/>
      <c r="M404" s="33"/>
      <c r="N404" s="233"/>
    </row>
    <row collapsed="false" customFormat="false" customHeight="false" hidden="true" ht="17.25" outlineLevel="0" r="405">
      <c r="A405" s="266"/>
      <c r="B405" s="232"/>
      <c r="C405" s="233"/>
      <c r="D405" s="233"/>
      <c r="E405" s="234"/>
      <c r="F405" s="340"/>
      <c r="G405" s="53"/>
      <c r="H405" s="53"/>
      <c r="I405" s="53"/>
      <c r="J405" s="33"/>
      <c r="K405" s="33"/>
      <c r="L405" s="33"/>
      <c r="M405" s="33"/>
      <c r="N405" s="233"/>
    </row>
    <row collapsed="false" customFormat="false" customHeight="false" hidden="true" ht="17.25" outlineLevel="0" r="406">
      <c r="A406" s="266"/>
      <c r="B406" s="232"/>
      <c r="C406" s="233"/>
      <c r="D406" s="233"/>
      <c r="E406" s="234"/>
      <c r="F406" s="340"/>
      <c r="G406" s="53"/>
      <c r="H406" s="53"/>
      <c r="I406" s="53"/>
      <c r="J406" s="33"/>
      <c r="K406" s="33"/>
      <c r="L406" s="33"/>
      <c r="M406" s="33"/>
      <c r="N406" s="233"/>
    </row>
    <row collapsed="false" customFormat="false" customHeight="false" hidden="true" ht="17.25" outlineLevel="0" r="407">
      <c r="A407" s="266"/>
      <c r="B407" s="232"/>
      <c r="C407" s="233"/>
      <c r="D407" s="233"/>
      <c r="E407" s="234"/>
      <c r="F407" s="340"/>
      <c r="G407" s="53"/>
      <c r="H407" s="53"/>
      <c r="I407" s="53"/>
      <c r="J407" s="33"/>
      <c r="K407" s="33"/>
      <c r="L407" s="33"/>
      <c r="M407" s="33"/>
      <c r="N407" s="233"/>
    </row>
    <row collapsed="false" customFormat="false" customHeight="true" hidden="true" ht="8.25" outlineLevel="0" r="408">
      <c r="A408" s="266"/>
      <c r="B408" s="232"/>
      <c r="C408" s="233"/>
      <c r="D408" s="233"/>
      <c r="E408" s="222"/>
      <c r="F408" s="47"/>
      <c r="G408" s="53"/>
      <c r="H408" s="53"/>
      <c r="I408" s="53"/>
      <c r="J408" s="33"/>
      <c r="K408" s="33"/>
      <c r="L408" s="33"/>
      <c r="M408" s="33"/>
      <c r="N408" s="233"/>
    </row>
    <row collapsed="false" customFormat="true" customHeight="true" hidden="true" ht="15.6" outlineLevel="0" r="409" s="353">
      <c r="A409" s="348"/>
      <c r="B409" s="295" t="s">
        <v>100</v>
      </c>
      <c r="C409" s="296"/>
      <c r="D409" s="296"/>
      <c r="E409" s="296"/>
      <c r="F409" s="297"/>
      <c r="G409" s="307"/>
      <c r="H409" s="306"/>
      <c r="I409" s="306"/>
      <c r="J409" s="349" t="n">
        <v>599.2</v>
      </c>
      <c r="K409" s="350"/>
      <c r="L409" s="351"/>
      <c r="M409" s="352" t="n">
        <f aca="false">J399+J397+J395</f>
        <v>1423.89</v>
      </c>
      <c r="N409" s="301" t="s">
        <v>183</v>
      </c>
    </row>
    <row collapsed="false" customFormat="false" customHeight="false" hidden="true" ht="15.75" outlineLevel="0" r="410">
      <c r="A410" s="148"/>
      <c r="B410" s="149"/>
      <c r="C410" s="150"/>
      <c r="D410" s="150"/>
      <c r="E410" s="151"/>
      <c r="F410" s="150"/>
      <c r="G410" s="150"/>
      <c r="H410" s="150"/>
      <c r="I410" s="150"/>
      <c r="J410" s="152"/>
      <c r="K410" s="150"/>
      <c r="L410" s="150"/>
      <c r="M410" s="150"/>
      <c r="N410" s="150"/>
    </row>
    <row collapsed="false" customFormat="false" customHeight="false" hidden="true" ht="15" outlineLevel="0" r="411">
      <c r="A411" s="57"/>
    </row>
    <row collapsed="false" customFormat="false" customHeight="false" hidden="true" ht="15" outlineLevel="0" r="412">
      <c r="A412" s="24"/>
    </row>
    <row collapsed="false" customFormat="false" customHeight="false" hidden="true" ht="15" outlineLevel="0" r="413">
      <c r="A413" s="23" t="s">
        <v>268</v>
      </c>
    </row>
    <row collapsed="false" customFormat="false" customHeight="false" hidden="true" ht="15" outlineLevel="0" r="414">
      <c r="A414" s="153" t="s">
        <v>269</v>
      </c>
      <c r="B414" s="153"/>
      <c r="C414" s="153"/>
      <c r="D414" s="153"/>
      <c r="E414" s="153"/>
      <c r="F414" s="153"/>
    </row>
    <row collapsed="false" customFormat="false" customHeight="false" hidden="true" ht="15" outlineLevel="0" r="415">
      <c r="A415" s="24"/>
    </row>
    <row collapsed="false" customFormat="false" customHeight="true" hidden="true" ht="164.25" outlineLevel="0" r="416">
      <c r="A416" s="50" t="s">
        <v>189</v>
      </c>
      <c r="B416" s="31" t="s">
        <v>235</v>
      </c>
      <c r="C416" s="32" t="s">
        <v>87</v>
      </c>
      <c r="D416" s="32" t="s">
        <v>236</v>
      </c>
      <c r="E416" s="32" t="s">
        <v>89</v>
      </c>
      <c r="F416" s="33" t="s">
        <v>237</v>
      </c>
      <c r="G416" s="33"/>
      <c r="H416" s="33"/>
    </row>
    <row collapsed="false" customFormat="false" customHeight="false" hidden="true" ht="48.75" outlineLevel="0" r="417">
      <c r="A417" s="50"/>
      <c r="B417" s="31"/>
      <c r="C417" s="32"/>
      <c r="D417" s="32"/>
      <c r="E417" s="32"/>
      <c r="F417" s="37" t="s">
        <v>93</v>
      </c>
      <c r="G417" s="37" t="s">
        <v>239</v>
      </c>
      <c r="H417" s="354" t="s">
        <v>240</v>
      </c>
    </row>
    <row collapsed="false" customFormat="false" customHeight="false" hidden="true" ht="16.5" outlineLevel="0" r="418">
      <c r="A418" s="230" t="n">
        <v>1</v>
      </c>
      <c r="B418" s="231" t="n">
        <v>2</v>
      </c>
      <c r="C418" s="204" t="n">
        <v>3</v>
      </c>
      <c r="D418" s="204" t="n">
        <v>4</v>
      </c>
      <c r="E418" s="204" t="n">
        <v>5</v>
      </c>
      <c r="F418" s="205" t="n">
        <v>6</v>
      </c>
      <c r="G418" s="205" t="n">
        <v>9</v>
      </c>
      <c r="H418" s="354" t="n">
        <v>10</v>
      </c>
    </row>
    <row collapsed="false" customFormat="false" customHeight="true" hidden="true" ht="15" outlineLevel="0" r="419">
      <c r="A419" s="208" t="n">
        <v>2</v>
      </c>
      <c r="B419" s="166" t="s">
        <v>270</v>
      </c>
      <c r="C419" s="233" t="s">
        <v>271</v>
      </c>
      <c r="D419" s="41" t="s">
        <v>272</v>
      </c>
      <c r="E419" s="234" t="s">
        <v>243</v>
      </c>
      <c r="F419" s="355" t="n">
        <f aca="false">"#ссыл!++#ссыл!+G304+H304"</f>
        <v>0</v>
      </c>
      <c r="G419" s="355" t="n">
        <f aca="false">G432+G440</f>
        <v>141.8</v>
      </c>
      <c r="H419" s="355" t="n">
        <f aca="false">H432+H440</f>
        <v>0</v>
      </c>
    </row>
    <row collapsed="false" customFormat="false" customHeight="true" hidden="true" ht="60.75" outlineLevel="0" r="420">
      <c r="A420" s="208"/>
      <c r="B420" s="160" t="s">
        <v>72</v>
      </c>
      <c r="C420" s="233"/>
      <c r="D420" s="41"/>
      <c r="E420" s="222" t="s">
        <v>244</v>
      </c>
      <c r="F420" s="355"/>
      <c r="G420" s="355"/>
      <c r="H420" s="355"/>
    </row>
    <row collapsed="false" customFormat="false" customHeight="true" hidden="true" ht="58.5" outlineLevel="0" r="421">
      <c r="A421" s="208"/>
      <c r="B421" s="160"/>
      <c r="C421" s="356" t="s">
        <v>101</v>
      </c>
      <c r="D421" s="41"/>
      <c r="E421" s="211" t="s">
        <v>245</v>
      </c>
      <c r="F421" s="235" t="n">
        <f aca="false">"#ссыл!++#ссыл!+G306+H306"</f>
        <v>0</v>
      </c>
      <c r="G421" s="235" t="n">
        <f aca="false">G443</f>
        <v>278.2</v>
      </c>
      <c r="H421" s="235" t="n">
        <f aca="false">H443</f>
        <v>0</v>
      </c>
    </row>
    <row collapsed="false" customFormat="false" customHeight="true" hidden="true" ht="58.5" outlineLevel="0" r="422">
      <c r="A422" s="208"/>
      <c r="B422" s="160"/>
      <c r="C422" s="356" t="s">
        <v>102</v>
      </c>
      <c r="D422" s="41"/>
      <c r="E422" s="211"/>
      <c r="F422" s="235" t="n">
        <f aca="false">"#ссыл!++#ссыл!+G307+H307"</f>
        <v>0</v>
      </c>
      <c r="G422" s="235" t="n">
        <f aca="false">G444</f>
        <v>993.7</v>
      </c>
      <c r="H422" s="235" t="n">
        <f aca="false">H444</f>
        <v>0</v>
      </c>
    </row>
    <row collapsed="false" customFormat="false" customHeight="true" hidden="true" ht="58.5" outlineLevel="0" r="423">
      <c r="A423" s="208"/>
      <c r="B423" s="160"/>
      <c r="C423" s="356" t="s">
        <v>103</v>
      </c>
      <c r="D423" s="41"/>
      <c r="E423" s="211"/>
      <c r="F423" s="235" t="n">
        <f aca="false">"#ссыл!++#ссыл!+G308+H308"</f>
        <v>0</v>
      </c>
      <c r="G423" s="235" t="n">
        <f aca="false">G445</f>
        <v>200.9</v>
      </c>
      <c r="H423" s="235" t="n">
        <f aca="false">H445</f>
        <v>0</v>
      </c>
    </row>
    <row collapsed="false" customFormat="false" customHeight="true" hidden="true" ht="58.5" outlineLevel="0" r="424">
      <c r="A424" s="208"/>
      <c r="B424" s="159"/>
      <c r="C424" s="356" t="s">
        <v>273</v>
      </c>
      <c r="D424" s="41"/>
      <c r="E424" s="217"/>
      <c r="F424" s="235" t="n">
        <f aca="false">"#ссыл!++#ссыл!+G309+H309"</f>
        <v>0</v>
      </c>
      <c r="G424" s="239" t="n">
        <f aca="false">G434</f>
        <v>360.5</v>
      </c>
      <c r="H424" s="239" t="n">
        <f aca="false">H434</f>
        <v>0</v>
      </c>
    </row>
    <row collapsed="false" customFormat="false" customHeight="false" hidden="true" ht="17.25" outlineLevel="0" r="425">
      <c r="A425" s="208"/>
      <c r="B425" s="166"/>
      <c r="C425" s="278"/>
      <c r="D425" s="41"/>
      <c r="E425" s="296" t="s">
        <v>244</v>
      </c>
      <c r="F425" s="357" t="n">
        <f aca="false">F423+F422+F421+F424</f>
        <v>0</v>
      </c>
      <c r="G425" s="357" t="n">
        <f aca="false">G423+G422+G421+G424</f>
        <v>1833.3</v>
      </c>
      <c r="H425" s="357" t="n">
        <f aca="false">H423+H422+H421+H424</f>
        <v>0</v>
      </c>
    </row>
    <row collapsed="false" customFormat="false" customHeight="false" hidden="true" ht="48.75" outlineLevel="0" r="426">
      <c r="A426" s="208"/>
      <c r="B426" s="166"/>
      <c r="C426" s="356" t="s">
        <v>101</v>
      </c>
      <c r="D426" s="41"/>
      <c r="E426" s="234" t="s">
        <v>246</v>
      </c>
      <c r="F426" s="235" t="n">
        <f aca="false">"#ссыл!++#ссыл!+G311+H311"</f>
        <v>0</v>
      </c>
      <c r="G426" s="235" t="n">
        <f aca="false">G448</f>
        <v>226</v>
      </c>
      <c r="H426" s="235" t="n">
        <f aca="false">H448</f>
        <v>0</v>
      </c>
    </row>
    <row collapsed="false" customFormat="false" customHeight="false" hidden="true" ht="48.75" outlineLevel="0" r="427">
      <c r="A427" s="208"/>
      <c r="B427" s="166"/>
      <c r="C427" s="356" t="s">
        <v>102</v>
      </c>
      <c r="D427" s="41"/>
      <c r="E427" s="234"/>
      <c r="F427" s="235" t="n">
        <f aca="false">"#ссыл!++#ссыл!+G312+H312"</f>
        <v>0</v>
      </c>
      <c r="G427" s="235" t="n">
        <f aca="false">G449</f>
        <v>818</v>
      </c>
      <c r="H427" s="235" t="n">
        <f aca="false">H449</f>
        <v>0</v>
      </c>
    </row>
    <row collapsed="false" customFormat="false" customHeight="false" hidden="true" ht="48.75" outlineLevel="0" r="428">
      <c r="A428" s="208"/>
      <c r="B428" s="166"/>
      <c r="C428" s="356" t="s">
        <v>103</v>
      </c>
      <c r="D428" s="41"/>
      <c r="E428" s="234"/>
      <c r="F428" s="235" t="n">
        <f aca="false">"#ссыл!++#ссыл!+G313+H313"</f>
        <v>0</v>
      </c>
      <c r="G428" s="235" t="n">
        <f aca="false">G450</f>
        <v>213.1</v>
      </c>
      <c r="H428" s="235" t="n">
        <f aca="false">H450</f>
        <v>0</v>
      </c>
    </row>
    <row collapsed="false" customFormat="false" customHeight="false" hidden="true" ht="48.75" outlineLevel="0" r="429">
      <c r="A429" s="208"/>
      <c r="B429" s="166"/>
      <c r="C429" s="356" t="s">
        <v>273</v>
      </c>
      <c r="D429" s="41"/>
      <c r="E429" s="234"/>
      <c r="F429" s="235" t="n">
        <f aca="false">"#ссыл!++#ссыл!+G314+H314"</f>
        <v>0</v>
      </c>
      <c r="G429" s="235" t="n">
        <f aca="false">G436</f>
        <v>282.2</v>
      </c>
      <c r="H429" s="235" t="n">
        <f aca="false">H436</f>
        <v>0</v>
      </c>
    </row>
    <row collapsed="false" customFormat="false" customHeight="false" hidden="true" ht="17.25" outlineLevel="0" r="430">
      <c r="A430" s="208"/>
      <c r="B430" s="44"/>
      <c r="C430" s="281"/>
      <c r="D430" s="41"/>
      <c r="E430" s="222" t="s">
        <v>244</v>
      </c>
      <c r="F430" s="358" t="n">
        <f aca="false">F428+F427+F426+F429</f>
        <v>0</v>
      </c>
      <c r="G430" s="268" t="n">
        <f aca="false">G428+G427+G426+G429</f>
        <v>1539.3</v>
      </c>
      <c r="H430" s="268" t="n">
        <f aca="false">H428+H427+H426+H429</f>
        <v>0</v>
      </c>
    </row>
    <row collapsed="false" customFormat="false" customHeight="false" hidden="true" ht="17.25" outlineLevel="0" r="431">
      <c r="A431" s="348"/>
      <c r="B431" s="295" t="s">
        <v>100</v>
      </c>
      <c r="C431" s="359"/>
      <c r="D431" s="296"/>
      <c r="E431" s="296"/>
      <c r="F431" s="360" t="n">
        <f aca="false">F430+F425+F419</f>
        <v>0</v>
      </c>
      <c r="G431" s="360" t="n">
        <f aca="false">G430+G425+G419</f>
        <v>3514.4</v>
      </c>
      <c r="H431" s="306" t="n">
        <f aca="false">H430+H425+H419</f>
        <v>0</v>
      </c>
    </row>
    <row collapsed="false" customFormat="false" customHeight="true" hidden="true" ht="15.75" outlineLevel="0" r="432">
      <c r="A432" s="361" t="s">
        <v>274</v>
      </c>
      <c r="B432" s="159" t="s">
        <v>275</v>
      </c>
      <c r="C432" s="233" t="s">
        <v>271</v>
      </c>
      <c r="D432" s="41" t="s">
        <v>276</v>
      </c>
      <c r="E432" s="234" t="s">
        <v>243</v>
      </c>
      <c r="F432" s="302" t="n">
        <f aca="false">"#ссыл!+#ссыл!+G317+H317"</f>
        <v>0</v>
      </c>
      <c r="G432" s="53" t="n">
        <v>141.8</v>
      </c>
      <c r="H432" s="33" t="n">
        <v>0</v>
      </c>
    </row>
    <row collapsed="false" customFormat="false" customHeight="false" hidden="true" ht="116.25" outlineLevel="0" r="433">
      <c r="A433" s="361"/>
      <c r="B433" s="159" t="s">
        <v>277</v>
      </c>
      <c r="C433" s="233"/>
      <c r="D433" s="41"/>
      <c r="E433" s="222" t="s">
        <v>244</v>
      </c>
      <c r="F433" s="302"/>
      <c r="G433" s="53"/>
      <c r="H433" s="33"/>
    </row>
    <row collapsed="false" customFormat="false" customHeight="true" hidden="true" ht="15.75" outlineLevel="0" r="434">
      <c r="A434" s="361"/>
      <c r="B434" s="166"/>
      <c r="C434" s="233"/>
      <c r="D434" s="41"/>
      <c r="E434" s="234" t="s">
        <v>245</v>
      </c>
      <c r="F434" s="302" t="n">
        <f aca="false">"#ссыл!+#ссыл!+G319+H319"</f>
        <v>0</v>
      </c>
      <c r="G434" s="53" t="n">
        <v>360.5</v>
      </c>
      <c r="H434" s="33" t="n">
        <v>0</v>
      </c>
    </row>
    <row collapsed="false" customFormat="false" customHeight="true" hidden="true" ht="15.75" outlineLevel="0" r="435">
      <c r="A435" s="361"/>
      <c r="B435" s="166"/>
      <c r="C435" s="233"/>
      <c r="D435" s="41"/>
      <c r="E435" s="222" t="s">
        <v>244</v>
      </c>
      <c r="F435" s="302"/>
      <c r="G435" s="53"/>
      <c r="H435" s="33"/>
    </row>
    <row collapsed="false" customFormat="false" customHeight="true" hidden="true" ht="15.75" outlineLevel="0" r="436">
      <c r="A436" s="361"/>
      <c r="B436" s="166"/>
      <c r="C436" s="233"/>
      <c r="D436" s="41"/>
      <c r="E436" s="234" t="s">
        <v>246</v>
      </c>
      <c r="F436" s="302" t="n">
        <f aca="false">"#ссыл!+#ссыл!+G321+H321"</f>
        <v>0</v>
      </c>
      <c r="G436" s="53" t="n">
        <v>282.2</v>
      </c>
      <c r="H436" s="33" t="n">
        <v>0</v>
      </c>
    </row>
    <row collapsed="false" customFormat="false" customHeight="true" hidden="true" ht="15.75" outlineLevel="0" r="437">
      <c r="A437" s="361"/>
      <c r="B437" s="44"/>
      <c r="C437" s="233"/>
      <c r="D437" s="41"/>
      <c r="E437" s="222" t="s">
        <v>244</v>
      </c>
      <c r="F437" s="302"/>
      <c r="G437" s="53"/>
      <c r="H437" s="33"/>
    </row>
    <row collapsed="false" customFormat="false" customHeight="false" hidden="true" ht="16.5" outlineLevel="0" r="438">
      <c r="A438" s="348"/>
      <c r="B438" s="295" t="s">
        <v>100</v>
      </c>
      <c r="C438" s="359"/>
      <c r="D438" s="362"/>
      <c r="E438" s="363"/>
      <c r="F438" s="364" t="n">
        <f aca="false">F436+F434+F432</f>
        <v>0</v>
      </c>
      <c r="G438" s="364" t="n">
        <f aca="false">G436+G434+G432</f>
        <v>784.5</v>
      </c>
      <c r="H438" s="364" t="n">
        <f aca="false">H436+H434+H432</f>
        <v>0</v>
      </c>
    </row>
    <row collapsed="false" customFormat="false" customHeight="false" hidden="true" ht="15" outlineLevel="0" r="439">
      <c r="A439" s="57"/>
    </row>
    <row collapsed="false" customFormat="false" customHeight="true" hidden="true" ht="15.75" outlineLevel="0" r="440">
      <c r="A440" s="361" t="s">
        <v>46</v>
      </c>
      <c r="B440" s="31" t="s">
        <v>278</v>
      </c>
      <c r="C440" s="41"/>
      <c r="D440" s="41"/>
      <c r="E440" s="365" t="s">
        <v>243</v>
      </c>
      <c r="F440" s="33" t="n">
        <v>0</v>
      </c>
      <c r="G440" s="33" t="n">
        <v>0</v>
      </c>
      <c r="H440" s="33" t="n">
        <v>0</v>
      </c>
    </row>
    <row collapsed="false" customFormat="false" customHeight="true" hidden="true" ht="60.75" outlineLevel="0" r="441">
      <c r="A441" s="361"/>
      <c r="B441" s="31"/>
      <c r="C441" s="41"/>
      <c r="D441" s="41"/>
      <c r="E441" s="222" t="s">
        <v>244</v>
      </c>
      <c r="F441" s="33"/>
      <c r="G441" s="33"/>
      <c r="H441" s="33"/>
    </row>
    <row collapsed="false" customFormat="false" customHeight="true" hidden="true" ht="47.25" outlineLevel="0" r="442">
      <c r="A442" s="361"/>
      <c r="B442" s="31"/>
      <c r="C442" s="336"/>
      <c r="D442" s="211" t="s">
        <v>279</v>
      </c>
      <c r="E442" s="211" t="s">
        <v>245</v>
      </c>
      <c r="F442" s="268" t="n">
        <f aca="false">F443+F444+F445</f>
        <v>0</v>
      </c>
      <c r="G442" s="268" t="n">
        <f aca="false">G443+G444+G445</f>
        <v>1472.8</v>
      </c>
      <c r="H442" s="268" t="n">
        <f aca="false">H443+H444+H445</f>
        <v>0</v>
      </c>
    </row>
    <row collapsed="false" customFormat="false" customHeight="true" hidden="true" ht="30" outlineLevel="0" r="443">
      <c r="A443" s="361"/>
      <c r="B443" s="31"/>
      <c r="C443" s="356" t="s">
        <v>101</v>
      </c>
      <c r="D443" s="211"/>
      <c r="E443" s="211"/>
      <c r="F443" s="284" t="n">
        <f aca="false">"#ссыл!+#ссыл!+G328+H328"</f>
        <v>0</v>
      </c>
      <c r="G443" s="274" t="n">
        <v>278.2</v>
      </c>
      <c r="H443" s="274" t="n">
        <v>0</v>
      </c>
    </row>
    <row collapsed="false" customFormat="false" customHeight="true" hidden="true" ht="30" outlineLevel="0" r="444">
      <c r="A444" s="361"/>
      <c r="B444" s="31"/>
      <c r="C444" s="356" t="s">
        <v>102</v>
      </c>
      <c r="D444" s="211"/>
      <c r="E444" s="211"/>
      <c r="F444" s="284" t="n">
        <f aca="false">"#ссыл!+#ссыл!+G329+H329"</f>
        <v>0</v>
      </c>
      <c r="G444" s="274" t="n">
        <v>993.7</v>
      </c>
      <c r="H444" s="274" t="n">
        <v>0</v>
      </c>
    </row>
    <row collapsed="false" customFormat="false" customHeight="true" hidden="true" ht="25.5" outlineLevel="0" r="445">
      <c r="A445" s="361"/>
      <c r="B445" s="31"/>
      <c r="C445" s="356" t="s">
        <v>103</v>
      </c>
      <c r="D445" s="211"/>
      <c r="E445" s="211"/>
      <c r="F445" s="284" t="n">
        <f aca="false">"#ссыл!+#ссыл!+G330+H330"</f>
        <v>0</v>
      </c>
      <c r="G445" s="274" t="n">
        <v>200.9</v>
      </c>
      <c r="H445" s="274" t="n">
        <v>0</v>
      </c>
    </row>
    <row collapsed="false" customFormat="false" customHeight="true" hidden="true" ht="15.75" outlineLevel="0" r="446">
      <c r="A446" s="361"/>
      <c r="B446" s="31"/>
      <c r="C446" s="278"/>
      <c r="D446" s="211"/>
      <c r="E446" s="222" t="s">
        <v>244</v>
      </c>
      <c r="F446" s="164"/>
      <c r="G446" s="164"/>
      <c r="H446" s="164"/>
    </row>
    <row collapsed="false" customFormat="false" customHeight="true" hidden="true" ht="15" outlineLevel="0" r="447">
      <c r="A447" s="361"/>
      <c r="B447" s="31"/>
      <c r="C447" s="336"/>
      <c r="D447" s="366"/>
      <c r="E447" s="234" t="s">
        <v>246</v>
      </c>
      <c r="F447" s="268" t="n">
        <f aca="false">"#ссыл!+#ссыл!+G332+H332"</f>
        <v>0</v>
      </c>
      <c r="G447" s="268" t="n">
        <f aca="false">G448+G449+G450</f>
        <v>1257.1</v>
      </c>
      <c r="H447" s="268" t="n">
        <f aca="false">H448+H449+H450</f>
        <v>0</v>
      </c>
    </row>
    <row collapsed="false" customFormat="false" customHeight="true" hidden="true" ht="15" outlineLevel="0" r="448">
      <c r="A448" s="361"/>
      <c r="B448" s="31"/>
      <c r="C448" s="356" t="s">
        <v>101</v>
      </c>
      <c r="D448" s="366"/>
      <c r="E448" s="234"/>
      <c r="F448" s="284" t="n">
        <f aca="false">"#ссыл!+#ссыл!+G333+H333"</f>
        <v>0</v>
      </c>
      <c r="G448" s="274" t="n">
        <v>226</v>
      </c>
      <c r="H448" s="274" t="n">
        <v>0</v>
      </c>
    </row>
    <row collapsed="false" customFormat="false" customHeight="true" hidden="true" ht="15" outlineLevel="0" r="449">
      <c r="A449" s="361"/>
      <c r="B449" s="31"/>
      <c r="C449" s="356" t="s">
        <v>102</v>
      </c>
      <c r="D449" s="366"/>
      <c r="E449" s="234"/>
      <c r="F449" s="284" t="n">
        <f aca="false">"#ссыл!+#ссыл!+G334+H334"</f>
        <v>0</v>
      </c>
      <c r="G449" s="274" t="n">
        <v>818</v>
      </c>
      <c r="H449" s="274" t="n">
        <v>0</v>
      </c>
    </row>
    <row collapsed="false" customFormat="false" customHeight="true" hidden="true" ht="15.75" outlineLevel="0" r="450">
      <c r="A450" s="361"/>
      <c r="B450" s="31"/>
      <c r="C450" s="367" t="s">
        <v>103</v>
      </c>
      <c r="D450" s="368"/>
      <c r="E450" s="222" t="s">
        <v>244</v>
      </c>
      <c r="F450" s="284" t="n">
        <f aca="false">"#ссыл!+#ссыл!+G335+H335"</f>
        <v>0</v>
      </c>
      <c r="G450" s="164" t="n">
        <v>213.1</v>
      </c>
      <c r="H450" s="164" t="n">
        <v>0</v>
      </c>
    </row>
    <row collapsed="false" customFormat="false" customHeight="false" hidden="true" ht="17.25" outlineLevel="0" r="451">
      <c r="A451" s="369"/>
      <c r="B451" s="370" t="s">
        <v>116</v>
      </c>
      <c r="C451" s="362"/>
      <c r="D451" s="362"/>
      <c r="E451" s="363"/>
      <c r="F451" s="299" t="n">
        <f aca="false">F447+F442+F440</f>
        <v>0</v>
      </c>
      <c r="G451" s="364" t="n">
        <f aca="false">G447+G442+G440</f>
        <v>2729.9</v>
      </c>
      <c r="H451" s="364" t="n">
        <f aca="false">H447+H442+H440</f>
        <v>0</v>
      </c>
    </row>
    <row collapsed="false" customFormat="false" customHeight="false" hidden="true" ht="15" outlineLevel="0" r="452">
      <c r="A452" s="23"/>
    </row>
    <row collapsed="false" customFormat="false" customHeight="false" hidden="true" ht="15" outlineLevel="0" r="453">
      <c r="A453" s="23"/>
    </row>
    <row collapsed="false" customFormat="false" customHeight="false" hidden="true" ht="15" outlineLevel="0" r="454">
      <c r="A454" s="23"/>
    </row>
    <row collapsed="false" customFormat="false" customHeight="false" hidden="true" ht="15" outlineLevel="0" r="455">
      <c r="A455" s="23"/>
    </row>
    <row collapsed="false" customFormat="false" customHeight="false" hidden="true" ht="15" outlineLevel="0" r="456">
      <c r="A456" s="23"/>
    </row>
    <row collapsed="false" customFormat="false" customHeight="false" hidden="true" ht="15" outlineLevel="0" r="457">
      <c r="A457" s="23" t="s">
        <v>280</v>
      </c>
    </row>
    <row collapsed="false" customFormat="false" customHeight="false" hidden="true" ht="15" outlineLevel="0" r="458">
      <c r="A458" s="24"/>
    </row>
    <row collapsed="false" customFormat="false" customHeight="false" hidden="true" ht="15" outlineLevel="0" r="459">
      <c r="A459" s="153" t="s">
        <v>281</v>
      </c>
      <c r="B459" s="153"/>
      <c r="C459" s="153"/>
      <c r="D459" s="153"/>
      <c r="E459" s="153"/>
      <c r="F459" s="153"/>
    </row>
    <row collapsed="false" customFormat="false" customHeight="false" hidden="true" ht="15" outlineLevel="0" r="460">
      <c r="A460" s="24"/>
    </row>
    <row collapsed="false" customFormat="false" customHeight="true" hidden="true" ht="164.25" outlineLevel="0" r="461">
      <c r="A461" s="50" t="s">
        <v>189</v>
      </c>
      <c r="B461" s="31" t="s">
        <v>235</v>
      </c>
      <c r="C461" s="32" t="s">
        <v>87</v>
      </c>
      <c r="D461" s="32" t="s">
        <v>236</v>
      </c>
      <c r="E461" s="32" t="s">
        <v>89</v>
      </c>
      <c r="F461" s="33" t="s">
        <v>237</v>
      </c>
      <c r="G461" s="33"/>
      <c r="H461" s="33"/>
    </row>
    <row collapsed="false" customFormat="false" customHeight="false" hidden="true" ht="48.75" outlineLevel="0" r="462">
      <c r="A462" s="50"/>
      <c r="B462" s="31"/>
      <c r="C462" s="32"/>
      <c r="D462" s="32"/>
      <c r="E462" s="32"/>
      <c r="F462" s="37" t="s">
        <v>93</v>
      </c>
      <c r="G462" s="37" t="s">
        <v>239</v>
      </c>
      <c r="H462" s="354" t="s">
        <v>240</v>
      </c>
    </row>
    <row collapsed="false" customFormat="false" customHeight="false" hidden="true" ht="16.5" outlineLevel="0" r="463">
      <c r="A463" s="230" t="n">
        <v>1</v>
      </c>
      <c r="B463" s="231" t="n">
        <v>2</v>
      </c>
      <c r="C463" s="204" t="n">
        <v>3</v>
      </c>
      <c r="D463" s="204" t="n">
        <v>4</v>
      </c>
      <c r="E463" s="204" t="n">
        <v>5</v>
      </c>
      <c r="F463" s="205" t="n">
        <v>6</v>
      </c>
      <c r="G463" s="205" t="n">
        <v>9</v>
      </c>
      <c r="H463" s="354" t="n">
        <v>10</v>
      </c>
    </row>
    <row collapsed="false" customFormat="false" customHeight="true" hidden="true" ht="15" outlineLevel="0" r="464">
      <c r="A464" s="208" t="n">
        <v>3</v>
      </c>
      <c r="B464" s="166" t="s">
        <v>76</v>
      </c>
      <c r="C464" s="233" t="s">
        <v>282</v>
      </c>
      <c r="D464" s="233" t="s">
        <v>283</v>
      </c>
      <c r="E464" s="234" t="s">
        <v>243</v>
      </c>
      <c r="F464" s="371" t="n">
        <f aca="false">"#ссыл!+#ссыл!+G349+H349"</f>
        <v>0</v>
      </c>
      <c r="G464" s="371" t="n">
        <f aca="false">G471</f>
        <v>832.375</v>
      </c>
      <c r="H464" s="371" t="n">
        <f aca="false">H471</f>
        <v>0</v>
      </c>
    </row>
    <row collapsed="false" customFormat="false" customHeight="false" hidden="true" ht="103.5" outlineLevel="0" r="465">
      <c r="A465" s="208"/>
      <c r="B465" s="166" t="s">
        <v>78</v>
      </c>
      <c r="C465" s="233"/>
      <c r="D465" s="233"/>
      <c r="E465" s="222" t="s">
        <v>244</v>
      </c>
      <c r="F465" s="371"/>
      <c r="G465" s="371"/>
      <c r="H465" s="371"/>
    </row>
    <row collapsed="false" customFormat="false" customHeight="true" hidden="true" ht="15.75" outlineLevel="0" r="466">
      <c r="A466" s="208"/>
      <c r="B466" s="166"/>
      <c r="C466" s="233"/>
      <c r="D466" s="233"/>
      <c r="E466" s="234" t="s">
        <v>245</v>
      </c>
      <c r="F466" s="371" t="n">
        <f aca="false">"#ссыл!+#ссыл!+G351+H351"</f>
        <v>0</v>
      </c>
      <c r="G466" s="371" t="n">
        <f aca="false">G474</f>
        <v>1057.2</v>
      </c>
      <c r="H466" s="371" t="n">
        <f aca="false">H474</f>
        <v>0</v>
      </c>
    </row>
    <row collapsed="false" customFormat="false" customHeight="true" hidden="true" ht="15.75" outlineLevel="0" r="467">
      <c r="A467" s="208"/>
      <c r="B467" s="166"/>
      <c r="C467" s="233"/>
      <c r="D467" s="233"/>
      <c r="E467" s="222" t="s">
        <v>244</v>
      </c>
      <c r="F467" s="371"/>
      <c r="G467" s="371"/>
      <c r="H467" s="371"/>
    </row>
    <row collapsed="false" customFormat="false" customHeight="true" hidden="true" ht="15.75" outlineLevel="0" r="468">
      <c r="A468" s="208"/>
      <c r="B468" s="166"/>
      <c r="C468" s="233"/>
      <c r="D468" s="233"/>
      <c r="E468" s="234" t="s">
        <v>246</v>
      </c>
      <c r="F468" s="371" t="n">
        <f aca="false">"#ссыл!+#ссыл!+G353+H353"</f>
        <v>0</v>
      </c>
      <c r="G468" s="371" t="n">
        <f aca="false">G476</f>
        <v>1013.1</v>
      </c>
      <c r="H468" s="371" t="n">
        <f aca="false">H476</f>
        <v>0</v>
      </c>
    </row>
    <row collapsed="false" customFormat="false" customHeight="true" hidden="true" ht="15.75" outlineLevel="0" r="469">
      <c r="A469" s="208"/>
      <c r="B469" s="44"/>
      <c r="C469" s="233"/>
      <c r="D469" s="233"/>
      <c r="E469" s="222" t="s">
        <v>244</v>
      </c>
      <c r="F469" s="371"/>
      <c r="G469" s="371"/>
      <c r="H469" s="371"/>
    </row>
    <row collapsed="false" customFormat="false" customHeight="false" hidden="true" ht="16.5" outlineLevel="0" r="470">
      <c r="A470" s="179"/>
      <c r="B470" s="44" t="s">
        <v>100</v>
      </c>
      <c r="C470" s="35"/>
      <c r="D470" s="222"/>
      <c r="E470" s="35"/>
      <c r="F470" s="372" t="n">
        <f aca="false">F468+F466+F464</f>
        <v>0</v>
      </c>
      <c r="G470" s="372" t="n">
        <f aca="false">G468+G466+G464</f>
        <v>2902.675</v>
      </c>
      <c r="H470" s="372" t="n">
        <f aca="false">H468+H466+H464</f>
        <v>0</v>
      </c>
    </row>
    <row collapsed="false" customFormat="false" customHeight="true" hidden="true" ht="15" outlineLevel="0" r="471">
      <c r="A471" s="373" t="n">
        <v>41642</v>
      </c>
      <c r="B471" s="166" t="s">
        <v>284</v>
      </c>
      <c r="C471" s="233" t="s">
        <v>282</v>
      </c>
      <c r="D471" s="233" t="s">
        <v>285</v>
      </c>
      <c r="E471" s="234"/>
      <c r="F471" s="320" t="n">
        <f aca="false">"#ссыл!+#ссыл!+G356+H356"</f>
        <v>0</v>
      </c>
      <c r="G471" s="324" t="n">
        <v>832.375</v>
      </c>
      <c r="H471" s="374" t="n">
        <v>0</v>
      </c>
    </row>
    <row collapsed="false" customFormat="false" customHeight="false" hidden="true" ht="78" outlineLevel="0" r="472">
      <c r="A472" s="373"/>
      <c r="B472" s="166" t="s">
        <v>80</v>
      </c>
      <c r="C472" s="233"/>
      <c r="D472" s="233"/>
      <c r="E472" s="234" t="s">
        <v>243</v>
      </c>
      <c r="F472" s="320"/>
      <c r="G472" s="324"/>
      <c r="H472" s="374"/>
    </row>
    <row collapsed="false" customFormat="false" customHeight="false" hidden="true" ht="16.5" outlineLevel="0" r="473">
      <c r="A473" s="373"/>
      <c r="B473" s="166"/>
      <c r="C473" s="233"/>
      <c r="D473" s="233"/>
      <c r="E473" s="222" t="s">
        <v>244</v>
      </c>
      <c r="F473" s="320"/>
      <c r="G473" s="324"/>
      <c r="H473" s="374"/>
    </row>
    <row collapsed="false" customFormat="false" customHeight="true" hidden="true" ht="15.75" outlineLevel="0" r="474">
      <c r="A474" s="373"/>
      <c r="B474" s="166"/>
      <c r="C474" s="233"/>
      <c r="D474" s="233"/>
      <c r="E474" s="234" t="s">
        <v>245</v>
      </c>
      <c r="F474" s="320" t="n">
        <f aca="false">"#ссыл!+#ссыл!+G359+H359"</f>
        <v>0</v>
      </c>
      <c r="G474" s="324" t="n">
        <v>1057.2</v>
      </c>
      <c r="H474" s="375" t="n">
        <v>0</v>
      </c>
    </row>
    <row collapsed="false" customFormat="false" customHeight="true" hidden="true" ht="15.75" outlineLevel="0" r="475">
      <c r="A475" s="373"/>
      <c r="B475" s="166"/>
      <c r="C475" s="233"/>
      <c r="D475" s="233"/>
      <c r="E475" s="222" t="s">
        <v>244</v>
      </c>
      <c r="F475" s="320"/>
      <c r="G475" s="324"/>
      <c r="H475" s="375"/>
    </row>
    <row collapsed="false" customFormat="false" customHeight="false" hidden="true" ht="16.5" outlineLevel="0" r="476">
      <c r="A476" s="373"/>
      <c r="B476" s="166"/>
      <c r="C476" s="233"/>
      <c r="D476" s="233"/>
      <c r="E476" s="234" t="s">
        <v>246</v>
      </c>
      <c r="F476" s="320" t="n">
        <f aca="false">"#ссыл!+#ссыл!+G361+H361"</f>
        <v>0</v>
      </c>
      <c r="G476" s="324" t="n">
        <v>1013.1</v>
      </c>
      <c r="H476" s="374" t="n">
        <v>0</v>
      </c>
    </row>
    <row collapsed="false" customFormat="false" customHeight="false" hidden="true" ht="16.5" outlineLevel="0" r="477">
      <c r="A477" s="373"/>
      <c r="B477" s="44"/>
      <c r="C477" s="233"/>
      <c r="D477" s="233"/>
      <c r="E477" s="222" t="s">
        <v>244</v>
      </c>
      <c r="F477" s="320"/>
      <c r="G477" s="324"/>
      <c r="H477" s="374"/>
    </row>
    <row collapsed="false" customFormat="false" customHeight="false" hidden="true" ht="16.5" outlineLevel="0" r="478">
      <c r="A478" s="376"/>
      <c r="B478" s="44" t="s">
        <v>100</v>
      </c>
      <c r="C478" s="35"/>
      <c r="D478" s="222"/>
      <c r="E478" s="35"/>
      <c r="F478" s="298" t="n">
        <f aca="false">F476+F474+F471</f>
        <v>0</v>
      </c>
      <c r="G478" s="298" t="n">
        <f aca="false">G476+G474+G471</f>
        <v>2902.675</v>
      </c>
      <c r="H478" s="298" t="n">
        <f aca="false">H476+H474+H471</f>
        <v>0</v>
      </c>
    </row>
    <row collapsed="false" customFormat="false" customHeight="false" hidden="true" ht="15" outlineLevel="0" r="479">
      <c r="A479" s="23"/>
    </row>
    <row collapsed="false" customFormat="false" customHeight="false" hidden="true" ht="15" outlineLevel="0" r="480">
      <c r="A480" s="23" t="s">
        <v>286</v>
      </c>
    </row>
    <row collapsed="false" customFormat="false" customHeight="false" hidden="true" ht="15" outlineLevel="0" r="481">
      <c r="A481" s="153" t="s">
        <v>186</v>
      </c>
      <c r="B481" s="153"/>
      <c r="C481" s="153"/>
      <c r="D481" s="153"/>
      <c r="E481" s="153"/>
      <c r="F481" s="153"/>
      <c r="G481" s="153"/>
      <c r="H481" s="153"/>
      <c r="I481" s="153"/>
    </row>
    <row collapsed="false" customFormat="false" customHeight="false" hidden="true" ht="15" outlineLevel="0" r="482">
      <c r="A482" s="153" t="s">
        <v>287</v>
      </c>
      <c r="B482" s="153"/>
      <c r="C482" s="153"/>
      <c r="D482" s="153"/>
      <c r="E482" s="153"/>
      <c r="F482" s="153"/>
    </row>
    <row collapsed="false" customFormat="false" customHeight="false" hidden="true" ht="15" outlineLevel="0" r="483">
      <c r="A483" s="153" t="s">
        <v>288</v>
      </c>
      <c r="B483" s="153"/>
      <c r="C483" s="153"/>
      <c r="D483" s="153"/>
      <c r="E483" s="153"/>
      <c r="F483" s="153"/>
      <c r="G483" s="153"/>
      <c r="H483" s="153"/>
      <c r="I483" s="153"/>
    </row>
    <row collapsed="false" customFormat="false" customHeight="false" hidden="true" ht="15" outlineLevel="0" r="484">
      <c r="A484" s="29"/>
    </row>
    <row collapsed="false" customFormat="false" customHeight="true" hidden="true" ht="131.25" outlineLevel="0" r="485">
      <c r="A485" s="30" t="s">
        <v>189</v>
      </c>
      <c r="B485" s="31" t="s">
        <v>289</v>
      </c>
      <c r="C485" s="31" t="s">
        <v>290</v>
      </c>
      <c r="D485" s="31" t="s">
        <v>291</v>
      </c>
      <c r="E485" s="32" t="s">
        <v>292</v>
      </c>
      <c r="F485" s="33" t="s">
        <v>293</v>
      </c>
      <c r="G485" s="33"/>
      <c r="H485" s="33" t="s">
        <v>294</v>
      </c>
      <c r="I485" s="33" t="s">
        <v>295</v>
      </c>
    </row>
    <row collapsed="false" customFormat="false" customHeight="false" hidden="true" ht="17.25" outlineLevel="0" r="486">
      <c r="A486" s="34" t="s">
        <v>12</v>
      </c>
      <c r="B486" s="31"/>
      <c r="C486" s="31"/>
      <c r="D486" s="31"/>
      <c r="E486" s="32"/>
      <c r="F486" s="33"/>
      <c r="G486" s="33"/>
      <c r="H486" s="33"/>
      <c r="I486" s="33"/>
    </row>
    <row collapsed="false" customFormat="false" customHeight="false" hidden="true" ht="17.25" outlineLevel="0" r="487">
      <c r="A487" s="230" t="n">
        <v>1</v>
      </c>
      <c r="B487" s="231" t="n">
        <v>2</v>
      </c>
      <c r="C487" s="231" t="n">
        <v>3</v>
      </c>
      <c r="D487" s="231" t="n">
        <v>4</v>
      </c>
      <c r="E487" s="204" t="n">
        <v>5</v>
      </c>
      <c r="F487" s="205" t="n">
        <v>6</v>
      </c>
      <c r="G487" s="206"/>
      <c r="H487" s="205" t="n">
        <v>9</v>
      </c>
      <c r="I487" s="354" t="n">
        <v>10</v>
      </c>
    </row>
    <row collapsed="false" customFormat="false" customHeight="true" hidden="true" ht="120.75" outlineLevel="0" r="488">
      <c r="A488" s="34" t="n">
        <v>1</v>
      </c>
      <c r="B488" s="54" t="s">
        <v>296</v>
      </c>
      <c r="C488" s="35" t="s">
        <v>202</v>
      </c>
      <c r="D488" s="35" t="s">
        <v>297</v>
      </c>
      <c r="E488" s="35" t="s">
        <v>298</v>
      </c>
      <c r="F488" s="37" t="s">
        <v>183</v>
      </c>
      <c r="G488" s="43"/>
      <c r="H488" s="47" t="s">
        <v>299</v>
      </c>
      <c r="I488" s="164" t="s">
        <v>300</v>
      </c>
    </row>
    <row collapsed="false" customFormat="false" customHeight="true" hidden="true" ht="15" outlineLevel="0" r="489">
      <c r="A489" s="50" t="n">
        <v>2</v>
      </c>
      <c r="B489" s="49" t="s">
        <v>301</v>
      </c>
      <c r="C489" s="41" t="s">
        <v>204</v>
      </c>
      <c r="D489" s="41" t="s">
        <v>302</v>
      </c>
      <c r="E489" s="41" t="s">
        <v>298</v>
      </c>
      <c r="F489" s="218" t="s">
        <v>303</v>
      </c>
      <c r="G489" s="43"/>
      <c r="H489" s="43" t="s">
        <v>299</v>
      </c>
      <c r="I489" s="43" t="s">
        <v>300</v>
      </c>
    </row>
    <row collapsed="false" customFormat="false" customHeight="false" hidden="true" ht="253.5" outlineLevel="0" r="490">
      <c r="A490" s="50"/>
      <c r="B490" s="49"/>
      <c r="C490" s="41"/>
      <c r="D490" s="41"/>
      <c r="E490" s="41"/>
      <c r="F490" s="37" t="s">
        <v>304</v>
      </c>
      <c r="G490" s="43"/>
      <c r="H490" s="43"/>
      <c r="I490" s="43"/>
    </row>
    <row collapsed="false" customFormat="false" customHeight="true" hidden="true" ht="135.75" outlineLevel="0" r="491">
      <c r="A491" s="34" t="n">
        <v>3</v>
      </c>
      <c r="B491" s="54" t="s">
        <v>305</v>
      </c>
      <c r="C491" s="35" t="s">
        <v>204</v>
      </c>
      <c r="D491" s="35" t="s">
        <v>306</v>
      </c>
      <c r="E491" s="35" t="s">
        <v>298</v>
      </c>
      <c r="F491" s="37" t="s">
        <v>307</v>
      </c>
      <c r="G491" s="43"/>
      <c r="H491" s="47" t="s">
        <v>120</v>
      </c>
      <c r="I491" s="164" t="s">
        <v>300</v>
      </c>
    </row>
    <row collapsed="false" customFormat="false" customHeight="true" hidden="true" ht="120.75" outlineLevel="0" r="492">
      <c r="A492" s="34" t="n">
        <v>4</v>
      </c>
      <c r="B492" s="54" t="s">
        <v>308</v>
      </c>
      <c r="C492" s="35" t="s">
        <v>202</v>
      </c>
      <c r="D492" s="35" t="s">
        <v>309</v>
      </c>
      <c r="E492" s="35" t="s">
        <v>298</v>
      </c>
      <c r="F492" s="47" t="s">
        <v>183</v>
      </c>
      <c r="G492" s="43"/>
      <c r="H492" s="47" t="s">
        <v>310</v>
      </c>
      <c r="I492" s="164" t="s">
        <v>300</v>
      </c>
    </row>
    <row collapsed="false" customFormat="false" customHeight="true" hidden="true" ht="150.75" outlineLevel="0" r="493">
      <c r="A493" s="34" t="n">
        <v>5</v>
      </c>
      <c r="B493" s="54" t="s">
        <v>311</v>
      </c>
      <c r="C493" s="35" t="s">
        <v>312</v>
      </c>
      <c r="D493" s="222" t="s">
        <v>313</v>
      </c>
      <c r="E493" s="35" t="s">
        <v>298</v>
      </c>
      <c r="F493" s="47" t="s">
        <v>183</v>
      </c>
      <c r="G493" s="43"/>
      <c r="H493" s="47" t="s">
        <v>69</v>
      </c>
      <c r="I493" s="164" t="s">
        <v>300</v>
      </c>
    </row>
    <row collapsed="false" customFormat="false" customHeight="true" hidden="true" ht="150.75" outlineLevel="0" r="494">
      <c r="A494" s="34" t="n">
        <v>6</v>
      </c>
      <c r="B494" s="54" t="s">
        <v>314</v>
      </c>
      <c r="C494" s="35" t="s">
        <v>208</v>
      </c>
      <c r="D494" s="35" t="s">
        <v>315</v>
      </c>
      <c r="E494" s="35" t="s">
        <v>298</v>
      </c>
      <c r="F494" s="47" t="s">
        <v>183</v>
      </c>
      <c r="G494" s="43"/>
      <c r="H494" s="47" t="s">
        <v>310</v>
      </c>
      <c r="I494" s="164" t="s">
        <v>300</v>
      </c>
    </row>
    <row collapsed="false" customFormat="false" customHeight="true" hidden="true" ht="15" outlineLevel="0" r="495">
      <c r="A495" s="50" t="n">
        <v>7</v>
      </c>
      <c r="B495" s="49" t="s">
        <v>316</v>
      </c>
      <c r="C495" s="41" t="s">
        <v>204</v>
      </c>
      <c r="D495" s="41" t="s">
        <v>317</v>
      </c>
      <c r="E495" s="41" t="s">
        <v>298</v>
      </c>
      <c r="F495" s="218" t="s">
        <v>318</v>
      </c>
      <c r="G495" s="43"/>
      <c r="H495" s="43" t="s">
        <v>120</v>
      </c>
      <c r="I495" s="43" t="s">
        <v>300</v>
      </c>
    </row>
    <row collapsed="false" customFormat="false" customHeight="false" hidden="true" ht="17.25" outlineLevel="0" r="496">
      <c r="A496" s="50"/>
      <c r="B496" s="49"/>
      <c r="C496" s="41"/>
      <c r="D496" s="41"/>
      <c r="E496" s="41"/>
      <c r="F496" s="218"/>
      <c r="G496" s="43"/>
      <c r="H496" s="43"/>
      <c r="I496" s="43"/>
    </row>
    <row collapsed="false" customFormat="false" customHeight="false" hidden="true" ht="222" outlineLevel="0" r="497">
      <c r="A497" s="50"/>
      <c r="B497" s="49"/>
      <c r="C497" s="41"/>
      <c r="D497" s="41"/>
      <c r="E497" s="41"/>
      <c r="F497" s="37" t="s">
        <v>319</v>
      </c>
      <c r="G497" s="43"/>
      <c r="H497" s="43"/>
      <c r="I497" s="43"/>
    </row>
    <row collapsed="false" customFormat="false" customHeight="true" hidden="true" ht="15" outlineLevel="0" r="498">
      <c r="A498" s="50" t="n">
        <v>8</v>
      </c>
      <c r="B498" s="232" t="s">
        <v>320</v>
      </c>
      <c r="C498" s="41" t="s">
        <v>204</v>
      </c>
      <c r="D498" s="41" t="s">
        <v>321</v>
      </c>
      <c r="E498" s="41" t="s">
        <v>298</v>
      </c>
      <c r="F498" s="218" t="s">
        <v>322</v>
      </c>
      <c r="G498" s="43"/>
      <c r="H498" s="43" t="s">
        <v>120</v>
      </c>
      <c r="I498" s="43" t="s">
        <v>300</v>
      </c>
    </row>
    <row collapsed="false" customFormat="false" customHeight="false" hidden="true" ht="17.25" outlineLevel="0" r="499">
      <c r="A499" s="50"/>
      <c r="B499" s="232"/>
      <c r="C499" s="41"/>
      <c r="D499" s="41"/>
      <c r="E499" s="41"/>
      <c r="F499" s="218"/>
      <c r="G499" s="43"/>
      <c r="H499" s="43"/>
      <c r="I499" s="43"/>
    </row>
    <row collapsed="false" customFormat="false" customHeight="false" hidden="true" ht="222" outlineLevel="0" r="500">
      <c r="A500" s="50"/>
      <c r="B500" s="232"/>
      <c r="C500" s="41"/>
      <c r="D500" s="41"/>
      <c r="E500" s="41"/>
      <c r="F500" s="37" t="s">
        <v>323</v>
      </c>
      <c r="G500" s="43"/>
      <c r="H500" s="43"/>
      <c r="I500" s="43"/>
    </row>
    <row collapsed="false" customFormat="false" customHeight="true" hidden="true" ht="105.75" outlineLevel="0" r="501">
      <c r="A501" s="34" t="n">
        <v>9</v>
      </c>
      <c r="B501" s="44" t="s">
        <v>324</v>
      </c>
      <c r="C501" s="35" t="s">
        <v>212</v>
      </c>
      <c r="D501" s="35" t="s">
        <v>325</v>
      </c>
      <c r="E501" s="35" t="s">
        <v>298</v>
      </c>
      <c r="F501" s="47" t="s">
        <v>183</v>
      </c>
      <c r="G501" s="43"/>
      <c r="H501" s="47" t="s">
        <v>326</v>
      </c>
      <c r="I501" s="164" t="s">
        <v>300</v>
      </c>
    </row>
    <row collapsed="false" customFormat="false" customHeight="true" hidden="true" ht="135.75" outlineLevel="0" r="502">
      <c r="A502" s="34" t="n">
        <v>10</v>
      </c>
      <c r="B502" s="54" t="s">
        <v>327</v>
      </c>
      <c r="C502" s="35" t="s">
        <v>212</v>
      </c>
      <c r="D502" s="222" t="s">
        <v>328</v>
      </c>
      <c r="E502" s="35" t="s">
        <v>298</v>
      </c>
      <c r="F502" s="47" t="s">
        <v>183</v>
      </c>
      <c r="G502" s="43"/>
      <c r="H502" s="47" t="s">
        <v>120</v>
      </c>
      <c r="I502" s="164" t="s">
        <v>300</v>
      </c>
    </row>
    <row collapsed="false" customFormat="false" customHeight="true" hidden="true" ht="150.75" outlineLevel="0" r="503">
      <c r="A503" s="34" t="n">
        <v>11</v>
      </c>
      <c r="B503" s="54" t="s">
        <v>329</v>
      </c>
      <c r="C503" s="35" t="s">
        <v>204</v>
      </c>
      <c r="D503" s="35" t="s">
        <v>330</v>
      </c>
      <c r="E503" s="35" t="s">
        <v>331</v>
      </c>
      <c r="F503" s="37" t="s">
        <v>332</v>
      </c>
      <c r="G503" s="43"/>
      <c r="H503" s="47" t="s">
        <v>120</v>
      </c>
      <c r="I503" s="164" t="s">
        <v>300</v>
      </c>
    </row>
    <row collapsed="false" customFormat="false" customHeight="true" hidden="true" ht="15" outlineLevel="0" r="504">
      <c r="A504" s="50" t="n">
        <v>12</v>
      </c>
      <c r="B504" s="49" t="s">
        <v>333</v>
      </c>
      <c r="C504" s="41" t="s">
        <v>204</v>
      </c>
      <c r="D504" s="41" t="s">
        <v>334</v>
      </c>
      <c r="E504" s="41" t="s">
        <v>298</v>
      </c>
      <c r="F504" s="218" t="s">
        <v>335</v>
      </c>
      <c r="G504" s="43"/>
      <c r="H504" s="43" t="s">
        <v>120</v>
      </c>
      <c r="I504" s="43" t="s">
        <v>300</v>
      </c>
    </row>
    <row collapsed="false" customFormat="false" customHeight="false" hidden="true" ht="348" outlineLevel="0" r="505">
      <c r="A505" s="50"/>
      <c r="B505" s="49"/>
      <c r="C505" s="41"/>
      <c r="D505" s="41"/>
      <c r="E505" s="41"/>
      <c r="F505" s="37" t="s">
        <v>336</v>
      </c>
      <c r="G505" s="43"/>
      <c r="H505" s="43"/>
      <c r="I505" s="43"/>
    </row>
    <row collapsed="false" customFormat="false" customHeight="true" hidden="true" ht="15" outlineLevel="0" r="506">
      <c r="A506" s="50" t="n">
        <v>13</v>
      </c>
      <c r="B506" s="232" t="s">
        <v>337</v>
      </c>
      <c r="C506" s="41" t="s">
        <v>204</v>
      </c>
      <c r="D506" s="41" t="s">
        <v>338</v>
      </c>
      <c r="E506" s="41" t="s">
        <v>339</v>
      </c>
      <c r="F506" s="218" t="s">
        <v>340</v>
      </c>
      <c r="G506" s="43" t="s">
        <v>341</v>
      </c>
      <c r="H506" s="43"/>
      <c r="I506" s="43" t="s">
        <v>300</v>
      </c>
    </row>
    <row collapsed="false" customFormat="false" customHeight="false" hidden="true" ht="316.5" outlineLevel="0" r="507">
      <c r="A507" s="50"/>
      <c r="B507" s="232"/>
      <c r="C507" s="41"/>
      <c r="D507" s="41"/>
      <c r="E507" s="41"/>
      <c r="F507" s="37" t="s">
        <v>342</v>
      </c>
      <c r="G507" s="43"/>
      <c r="H507" s="43"/>
      <c r="I507" s="43"/>
    </row>
    <row collapsed="false" customFormat="false" customHeight="true" hidden="true" ht="120.75" outlineLevel="0" r="508">
      <c r="A508" s="34" t="n">
        <v>14</v>
      </c>
      <c r="B508" s="44" t="s">
        <v>343</v>
      </c>
      <c r="C508" s="35" t="s">
        <v>223</v>
      </c>
      <c r="D508" s="35" t="s">
        <v>344</v>
      </c>
      <c r="E508" s="35" t="s">
        <v>339</v>
      </c>
      <c r="F508" s="47" t="s">
        <v>183</v>
      </c>
      <c r="G508" s="43" t="s">
        <v>345</v>
      </c>
      <c r="H508" s="43"/>
      <c r="I508" s="164" t="s">
        <v>300</v>
      </c>
    </row>
    <row collapsed="false" customFormat="false" customHeight="true" hidden="true" ht="120.75" outlineLevel="0" r="509">
      <c r="A509" s="34" t="n">
        <v>15</v>
      </c>
      <c r="B509" s="44" t="s">
        <v>346</v>
      </c>
      <c r="C509" s="35" t="s">
        <v>223</v>
      </c>
      <c r="D509" s="35" t="s">
        <v>347</v>
      </c>
      <c r="E509" s="35" t="s">
        <v>339</v>
      </c>
      <c r="F509" s="47" t="s">
        <v>183</v>
      </c>
      <c r="G509" s="43" t="s">
        <v>348</v>
      </c>
      <c r="H509" s="43"/>
      <c r="I509" s="164" t="s">
        <v>300</v>
      </c>
    </row>
    <row collapsed="false" customFormat="false" customHeight="true" hidden="true" ht="15" outlineLevel="0" r="510">
      <c r="A510" s="50" t="n">
        <v>16</v>
      </c>
      <c r="B510" s="49" t="s">
        <v>349</v>
      </c>
      <c r="C510" s="41" t="s">
        <v>204</v>
      </c>
      <c r="D510" s="233" t="s">
        <v>350</v>
      </c>
      <c r="E510" s="41" t="s">
        <v>339</v>
      </c>
      <c r="F510" s="218" t="s">
        <v>303</v>
      </c>
      <c r="G510" s="43" t="s">
        <v>69</v>
      </c>
      <c r="H510" s="43"/>
      <c r="I510" s="43" t="s">
        <v>300</v>
      </c>
    </row>
    <row collapsed="false" customFormat="false" customHeight="false" hidden="true" ht="253.5" outlineLevel="0" r="511">
      <c r="A511" s="50"/>
      <c r="B511" s="49"/>
      <c r="C511" s="41"/>
      <c r="D511" s="233"/>
      <c r="E511" s="41"/>
      <c r="F511" s="37" t="s">
        <v>351</v>
      </c>
      <c r="G511" s="43"/>
      <c r="H511" s="43"/>
      <c r="I511" s="43"/>
    </row>
    <row collapsed="false" customFormat="false" customHeight="true" hidden="true" ht="105.75" outlineLevel="0" r="512">
      <c r="A512" s="34" t="n">
        <v>17</v>
      </c>
      <c r="B512" s="54" t="s">
        <v>352</v>
      </c>
      <c r="C512" s="35" t="s">
        <v>223</v>
      </c>
      <c r="D512" s="35" t="s">
        <v>353</v>
      </c>
      <c r="E512" s="35" t="s">
        <v>339</v>
      </c>
      <c r="F512" s="47" t="s">
        <v>183</v>
      </c>
      <c r="G512" s="43" t="s">
        <v>69</v>
      </c>
      <c r="H512" s="43"/>
      <c r="I512" s="164" t="s">
        <v>300</v>
      </c>
    </row>
    <row collapsed="false" customFormat="false" customHeight="false" hidden="true" ht="15.75" outlineLevel="0" r="513">
      <c r="A513" s="148"/>
      <c r="B513" s="149"/>
      <c r="C513" s="150"/>
      <c r="D513" s="150"/>
      <c r="E513" s="151"/>
      <c r="F513" s="150"/>
      <c r="G513" s="150"/>
      <c r="H513" s="150"/>
      <c r="I513" s="150"/>
    </row>
    <row collapsed="false" customFormat="false" customHeight="false" hidden="true" ht="15" outlineLevel="0" r="514">
      <c r="A514" s="29"/>
    </row>
    <row collapsed="false" customFormat="false" customHeight="false" hidden="true" ht="15" outlineLevel="0" r="515">
      <c r="A515" s="29" t="s">
        <v>81</v>
      </c>
    </row>
    <row collapsed="false" customFormat="false" customHeight="false" hidden="true" ht="15" outlineLevel="0" r="516">
      <c r="A516" s="57" t="s">
        <v>354</v>
      </c>
    </row>
    <row collapsed="false" customFormat="false" customHeight="false" hidden="true" ht="15" outlineLevel="0" r="517">
      <c r="A517" s="57" t="s">
        <v>355</v>
      </c>
    </row>
    <row collapsed="false" customFormat="false" customHeight="false" hidden="true" ht="15" outlineLevel="0" r="518">
      <c r="A518" s="57" t="s">
        <v>356</v>
      </c>
    </row>
    <row collapsed="false" customFormat="false" customHeight="false" hidden="true" ht="15" outlineLevel="0" r="519">
      <c r="A519" s="57" t="s">
        <v>357</v>
      </c>
    </row>
    <row collapsed="false" customFormat="false" customHeight="false" hidden="true" ht="15" outlineLevel="0" r="520">
      <c r="A520" s="57" t="s">
        <v>358</v>
      </c>
    </row>
    <row collapsed="false" customFormat="false" customHeight="false" hidden="true" ht="15" outlineLevel="0" r="521">
      <c r="A521" s="57" t="s">
        <v>359</v>
      </c>
    </row>
    <row collapsed="false" customFormat="false" customHeight="false" hidden="true" ht="15" outlineLevel="0" r="522">
      <c r="A522" s="23"/>
    </row>
    <row collapsed="false" customFormat="false" customHeight="false" hidden="true" ht="15" outlineLevel="0" r="523">
      <c r="A523" s="23" t="s">
        <v>360</v>
      </c>
    </row>
    <row collapsed="false" customFormat="false" customHeight="false" hidden="true" ht="15" outlineLevel="0" r="524">
      <c r="A524" s="154"/>
    </row>
    <row collapsed="false" customFormat="false" customHeight="false" hidden="true" ht="15" outlineLevel="0" r="525">
      <c r="A525" s="377"/>
    </row>
    <row collapsed="false" customFormat="false" customHeight="false" hidden="true" ht="15" outlineLevel="0" r="526">
      <c r="A526" s="153" t="s">
        <v>361</v>
      </c>
      <c r="B526" s="153"/>
      <c r="C526" s="153"/>
      <c r="D526" s="153"/>
      <c r="E526" s="153"/>
      <c r="F526" s="153"/>
    </row>
    <row collapsed="false" customFormat="false" customHeight="false" hidden="true" ht="22.5" outlineLevel="0" r="527">
      <c r="A527" s="153" t="s">
        <v>362</v>
      </c>
      <c r="B527" s="153"/>
      <c r="C527" s="153"/>
      <c r="D527" s="153"/>
      <c r="E527" s="153"/>
      <c r="F527" s="153"/>
    </row>
    <row collapsed="false" customFormat="false" customHeight="false" hidden="true" ht="15" outlineLevel="0" r="528">
      <c r="A528" s="29"/>
    </row>
    <row collapsed="false" customFormat="false" customHeight="false" hidden="true" ht="15" outlineLevel="0" r="529">
      <c r="A529" s="57" t="s">
        <v>363</v>
      </c>
    </row>
    <row collapsed="false" customFormat="false" customHeight="false" hidden="true" ht="15" outlineLevel="0" r="530">
      <c r="A530" s="57" t="s">
        <v>364</v>
      </c>
    </row>
    <row collapsed="false" customFormat="false" customHeight="false" hidden="true" ht="15" outlineLevel="0" r="531">
      <c r="A531" s="57"/>
    </row>
    <row collapsed="false" customFormat="false" customHeight="true" hidden="true" ht="177.75" outlineLevel="0" r="532">
      <c r="A532" s="50" t="s">
        <v>365</v>
      </c>
      <c r="B532" s="31" t="s">
        <v>366</v>
      </c>
      <c r="C532" s="31" t="s">
        <v>367</v>
      </c>
      <c r="D532" s="31" t="s">
        <v>368</v>
      </c>
      <c r="E532" s="32" t="s">
        <v>369</v>
      </c>
      <c r="F532" s="33" t="s">
        <v>370</v>
      </c>
      <c r="G532" s="33"/>
      <c r="H532" s="33" t="s">
        <v>371</v>
      </c>
      <c r="I532" s="33"/>
      <c r="J532" s="33"/>
      <c r="K532" s="33"/>
      <c r="L532" s="33"/>
      <c r="M532" s="33"/>
    </row>
    <row collapsed="false" customFormat="false" customHeight="false" hidden="true" ht="48.75" outlineLevel="0" r="533">
      <c r="A533" s="50"/>
      <c r="B533" s="31"/>
      <c r="C533" s="31"/>
      <c r="D533" s="31"/>
      <c r="E533" s="32"/>
      <c r="F533" s="37" t="s">
        <v>94</v>
      </c>
      <c r="G533" s="37" t="s">
        <v>372</v>
      </c>
      <c r="H533" s="37" t="s">
        <v>94</v>
      </c>
      <c r="I533" s="37" t="s">
        <v>95</v>
      </c>
      <c r="J533" s="37" t="s">
        <v>373</v>
      </c>
      <c r="K533" s="37" t="s">
        <v>95</v>
      </c>
      <c r="L533" s="36" t="s">
        <v>373</v>
      </c>
      <c r="M533" s="165" t="s">
        <v>372</v>
      </c>
    </row>
    <row collapsed="false" customFormat="false" customHeight="false" hidden="true" ht="16.5" outlineLevel="0" r="534">
      <c r="A534" s="230" t="n">
        <v>1</v>
      </c>
      <c r="B534" s="231" t="n">
        <v>2</v>
      </c>
      <c r="C534" s="231" t="n">
        <v>3</v>
      </c>
      <c r="D534" s="231" t="n">
        <v>4</v>
      </c>
      <c r="E534" s="204" t="n">
        <v>5</v>
      </c>
      <c r="F534" s="205" t="n">
        <v>6</v>
      </c>
      <c r="G534" s="205" t="n">
        <v>9</v>
      </c>
      <c r="H534" s="205" t="n">
        <v>10</v>
      </c>
      <c r="I534" s="205" t="n">
        <v>11</v>
      </c>
      <c r="J534" s="205" t="n">
        <v>12</v>
      </c>
      <c r="K534" s="205" t="n">
        <v>15</v>
      </c>
      <c r="L534" s="231" t="n">
        <v>16</v>
      </c>
      <c r="M534" s="378" t="n">
        <v>17</v>
      </c>
    </row>
    <row collapsed="false" customFormat="false" customHeight="true" hidden="true" ht="15.75" outlineLevel="0" r="535">
      <c r="A535" s="34" t="n">
        <v>1</v>
      </c>
      <c r="B535" s="379" t="s">
        <v>374</v>
      </c>
      <c r="C535" s="379"/>
      <c r="D535" s="379"/>
      <c r="E535" s="379"/>
      <c r="F535" s="379"/>
      <c r="G535" s="379"/>
      <c r="H535" s="379"/>
      <c r="I535" s="379"/>
      <c r="J535" s="379"/>
      <c r="K535" s="379"/>
      <c r="L535" s="379"/>
      <c r="M535" s="379"/>
    </row>
    <row collapsed="false" customFormat="false" customHeight="false" hidden="true" ht="90" outlineLevel="0" r="536">
      <c r="A536" s="45" t="s">
        <v>18</v>
      </c>
      <c r="B536" s="44" t="s">
        <v>65</v>
      </c>
      <c r="C536" s="44"/>
      <c r="D536" s="44"/>
      <c r="E536" s="35"/>
      <c r="F536" s="47"/>
      <c r="G536" s="47"/>
      <c r="H536" s="47"/>
      <c r="I536" s="47"/>
      <c r="J536" s="37"/>
      <c r="K536" s="47"/>
      <c r="L536" s="44"/>
      <c r="M536" s="380"/>
    </row>
    <row collapsed="false" customFormat="false" customHeight="false" hidden="true" ht="77.25" outlineLevel="0" r="537">
      <c r="A537" s="45" t="s">
        <v>23</v>
      </c>
      <c r="B537" s="44" t="s">
        <v>68</v>
      </c>
      <c r="C537" s="44"/>
      <c r="D537" s="44"/>
      <c r="E537" s="35"/>
      <c r="F537" s="47"/>
      <c r="G537" s="47"/>
      <c r="H537" s="47"/>
      <c r="I537" s="47"/>
      <c r="J537" s="37"/>
      <c r="K537" s="47"/>
      <c r="L537" s="44"/>
      <c r="M537" s="380"/>
    </row>
    <row collapsed="false" customFormat="false" customHeight="true" hidden="true" ht="15.75" outlineLevel="0" r="538">
      <c r="A538" s="34" t="n">
        <v>2</v>
      </c>
      <c r="B538" s="379" t="s">
        <v>115</v>
      </c>
      <c r="C538" s="379"/>
      <c r="D538" s="379"/>
      <c r="E538" s="379"/>
      <c r="F538" s="379"/>
      <c r="G538" s="379"/>
      <c r="H538" s="379"/>
      <c r="I538" s="379"/>
      <c r="J538" s="379"/>
      <c r="K538" s="379"/>
      <c r="L538" s="379"/>
      <c r="M538" s="379"/>
    </row>
    <row collapsed="false" customFormat="false" customHeight="false" hidden="true" ht="141" outlineLevel="0" r="539">
      <c r="A539" s="45" t="s">
        <v>274</v>
      </c>
      <c r="B539" s="44" t="s">
        <v>220</v>
      </c>
      <c r="C539" s="44"/>
      <c r="D539" s="44"/>
      <c r="E539" s="35"/>
      <c r="F539" s="47"/>
      <c r="G539" s="47"/>
      <c r="H539" s="47"/>
      <c r="I539" s="47"/>
      <c r="J539" s="37"/>
      <c r="K539" s="47"/>
      <c r="L539" s="44"/>
      <c r="M539" s="380"/>
    </row>
    <row collapsed="false" customFormat="false" customHeight="false" hidden="true" ht="128.25" outlineLevel="0" r="540">
      <c r="A540" s="45" t="s">
        <v>46</v>
      </c>
      <c r="B540" s="44" t="s">
        <v>224</v>
      </c>
      <c r="C540" s="44"/>
      <c r="D540" s="44"/>
      <c r="E540" s="35"/>
      <c r="F540" s="47"/>
      <c r="G540" s="47"/>
      <c r="H540" s="47"/>
      <c r="I540" s="47"/>
      <c r="J540" s="37"/>
      <c r="K540" s="47"/>
      <c r="L540" s="44"/>
      <c r="M540" s="380"/>
    </row>
    <row collapsed="false" customFormat="false" customHeight="true" hidden="true" ht="15.75" outlineLevel="0" r="541">
      <c r="A541" s="45" t="n">
        <v>3</v>
      </c>
      <c r="B541" s="379" t="s">
        <v>375</v>
      </c>
      <c r="C541" s="379"/>
      <c r="D541" s="379"/>
      <c r="E541" s="379"/>
      <c r="F541" s="379"/>
      <c r="G541" s="379"/>
      <c r="H541" s="379"/>
      <c r="I541" s="379"/>
      <c r="J541" s="379"/>
      <c r="K541" s="379"/>
      <c r="L541" s="379"/>
      <c r="M541" s="379"/>
    </row>
    <row collapsed="false" customFormat="false" customHeight="false" hidden="true" ht="116.25" outlineLevel="0" r="542">
      <c r="A542" s="45" t="s">
        <v>52</v>
      </c>
      <c r="B542" s="44" t="s">
        <v>376</v>
      </c>
      <c r="C542" s="44"/>
      <c r="D542" s="44"/>
      <c r="E542" s="35"/>
      <c r="F542" s="47"/>
      <c r="G542" s="47"/>
      <c r="H542" s="47"/>
      <c r="I542" s="47"/>
      <c r="J542" s="37"/>
      <c r="K542" s="47"/>
      <c r="L542" s="44"/>
      <c r="M542" s="380"/>
    </row>
    <row collapsed="false" customFormat="false" customHeight="false" hidden="true" ht="15" outlineLevel="0" r="543">
      <c r="A543" s="57"/>
    </row>
    <row collapsed="false" customFormat="false" customHeight="false" hidden="true" ht="15" outlineLevel="0" r="544">
      <c r="A544" s="29" t="s">
        <v>81</v>
      </c>
    </row>
    <row collapsed="false" customFormat="false" customHeight="false" hidden="true" ht="15" outlineLevel="0" r="545">
      <c r="A545" s="227" t="s">
        <v>377</v>
      </c>
      <c r="B545" s="227"/>
      <c r="C545" s="227"/>
      <c r="D545" s="227"/>
      <c r="E545" s="227"/>
      <c r="F545" s="227"/>
      <c r="G545" s="227"/>
      <c r="H545" s="227"/>
      <c r="I545" s="227"/>
      <c r="J545" s="227"/>
      <c r="K545" s="227"/>
      <c r="L545" s="227"/>
      <c r="M545" s="227"/>
    </row>
    <row collapsed="false" customFormat="false" customHeight="false" hidden="true" ht="15" outlineLevel="0" r="546">
      <c r="A546" s="29"/>
    </row>
    <row collapsed="false" customFormat="false" customHeight="false" hidden="true" ht="15" outlineLevel="0" r="547">
      <c r="A547" s="154"/>
    </row>
    <row collapsed="false" customFormat="false" customHeight="false" hidden="true" ht="15" outlineLevel="0" r="548">
      <c r="A548" s="23" t="s">
        <v>378</v>
      </c>
    </row>
    <row collapsed="false" customFormat="false" customHeight="false" hidden="true" ht="15" outlineLevel="0" r="549">
      <c r="A549" s="154"/>
    </row>
    <row collapsed="false" customFormat="false" customHeight="false" hidden="true" ht="15" outlineLevel="0" r="550">
      <c r="A550" s="153" t="s">
        <v>186</v>
      </c>
      <c r="B550" s="153"/>
      <c r="C550" s="153"/>
      <c r="D550" s="153"/>
      <c r="E550" s="153"/>
      <c r="F550" s="153"/>
    </row>
    <row collapsed="false" customFormat="false" customHeight="false" hidden="true" ht="15" outlineLevel="0" r="551">
      <c r="A551" s="153" t="s">
        <v>379</v>
      </c>
      <c r="B551" s="153"/>
      <c r="C551" s="153"/>
      <c r="D551" s="153"/>
      <c r="E551" s="153"/>
      <c r="F551" s="153"/>
    </row>
    <row collapsed="false" customFormat="false" customHeight="false" hidden="true" ht="15.75" outlineLevel="0" r="552">
      <c r="A552" s="25" t="s">
        <v>380</v>
      </c>
      <c r="B552" s="26"/>
      <c r="C552" s="27"/>
      <c r="D552" s="27"/>
      <c r="E552" s="28"/>
      <c r="F552" s="27"/>
    </row>
    <row collapsed="false" customFormat="false" customHeight="false" hidden="true" ht="15" outlineLevel="0" r="553">
      <c r="A553" s="24"/>
    </row>
    <row collapsed="false" customFormat="false" customHeight="true" hidden="true" ht="90" outlineLevel="0" r="554">
      <c r="A554" s="50" t="s">
        <v>365</v>
      </c>
      <c r="B554" s="31" t="s">
        <v>129</v>
      </c>
      <c r="C554" s="381" t="s">
        <v>381</v>
      </c>
      <c r="D554" s="32" t="s">
        <v>382</v>
      </c>
      <c r="E554" s="32"/>
      <c r="F554" s="32"/>
    </row>
    <row collapsed="false" customFormat="false" customHeight="true" hidden="true" ht="15.75" outlineLevel="0" r="555">
      <c r="A555" s="50"/>
      <c r="B555" s="31"/>
      <c r="C555" s="217" t="s">
        <v>383</v>
      </c>
      <c r="D555" s="32" t="s">
        <v>384</v>
      </c>
      <c r="E555" s="32" t="s">
        <v>385</v>
      </c>
      <c r="F555" s="32"/>
    </row>
    <row collapsed="false" customFormat="false" customHeight="false" hidden="true" ht="17.25" outlineLevel="0" r="556">
      <c r="A556" s="50"/>
      <c r="B556" s="31"/>
      <c r="C556" s="219"/>
      <c r="D556" s="32"/>
      <c r="E556" s="38" t="s">
        <v>84</v>
      </c>
      <c r="F556" s="37" t="s">
        <v>386</v>
      </c>
    </row>
    <row collapsed="false" customFormat="false" customHeight="false" hidden="true" ht="16.5" outlineLevel="0" r="557">
      <c r="A557" s="230" t="n">
        <v>1</v>
      </c>
      <c r="B557" s="231" t="n">
        <v>2</v>
      </c>
      <c r="C557" s="204" t="n">
        <v>3</v>
      </c>
      <c r="D557" s="204" t="n">
        <v>4</v>
      </c>
      <c r="E557" s="204" t="n">
        <v>5</v>
      </c>
      <c r="F557" s="205" t="n">
        <v>6</v>
      </c>
    </row>
    <row collapsed="false" customFormat="false" customHeight="true" hidden="true" ht="31.5" outlineLevel="0" r="558">
      <c r="A558" s="34" t="n">
        <v>1</v>
      </c>
      <c r="B558" s="31" t="s">
        <v>387</v>
      </c>
      <c r="C558" s="31"/>
      <c r="D558" s="31"/>
      <c r="E558" s="31"/>
      <c r="F558" s="31"/>
    </row>
    <row collapsed="false" customFormat="false" customHeight="false" hidden="true" ht="90" outlineLevel="0" r="559">
      <c r="A559" s="45" t="s">
        <v>18</v>
      </c>
      <c r="B559" s="44" t="s">
        <v>388</v>
      </c>
      <c r="C559" s="35" t="s">
        <v>202</v>
      </c>
      <c r="D559" s="35" t="n">
        <v>73.5</v>
      </c>
      <c r="E559" s="35"/>
      <c r="F559" s="47"/>
    </row>
    <row collapsed="false" customFormat="false" customHeight="false" hidden="true" ht="141" outlineLevel="0" r="560">
      <c r="A560" s="45" t="s">
        <v>23</v>
      </c>
      <c r="B560" s="44" t="s">
        <v>389</v>
      </c>
      <c r="C560" s="35" t="s">
        <v>204</v>
      </c>
      <c r="D560" s="35" t="n">
        <v>1.7</v>
      </c>
      <c r="E560" s="35"/>
      <c r="F560" s="47"/>
    </row>
    <row collapsed="false" customFormat="false" customHeight="false" hidden="true" ht="179.25" outlineLevel="0" r="561">
      <c r="A561" s="45" t="s">
        <v>26</v>
      </c>
      <c r="B561" s="54" t="s">
        <v>390</v>
      </c>
      <c r="C561" s="35" t="s">
        <v>204</v>
      </c>
      <c r="D561" s="35" t="n">
        <v>10</v>
      </c>
      <c r="E561" s="35"/>
      <c r="F561" s="47"/>
    </row>
    <row collapsed="false" customFormat="false" customHeight="false" hidden="true" ht="64.5" outlineLevel="0" r="562">
      <c r="A562" s="45" t="s">
        <v>391</v>
      </c>
      <c r="B562" s="44" t="s">
        <v>392</v>
      </c>
      <c r="C562" s="35" t="s">
        <v>202</v>
      </c>
      <c r="D562" s="35" t="n">
        <v>91</v>
      </c>
      <c r="E562" s="35"/>
      <c r="F562" s="47"/>
    </row>
    <row collapsed="false" customFormat="false" customHeight="false" hidden="true" ht="102.75" outlineLevel="0" r="563">
      <c r="A563" s="45" t="s">
        <v>32</v>
      </c>
      <c r="B563" s="44" t="s">
        <v>393</v>
      </c>
      <c r="C563" s="35" t="s">
        <v>312</v>
      </c>
      <c r="D563" s="35" t="n">
        <v>165</v>
      </c>
      <c r="E563" s="35"/>
      <c r="F563" s="47"/>
    </row>
    <row collapsed="false" customFormat="false" customHeight="false" hidden="true" ht="141" outlineLevel="0" r="564">
      <c r="A564" s="45" t="s">
        <v>36</v>
      </c>
      <c r="B564" s="44" t="s">
        <v>394</v>
      </c>
      <c r="C564" s="35" t="s">
        <v>208</v>
      </c>
      <c r="D564" s="35" t="n">
        <v>13.4</v>
      </c>
      <c r="E564" s="35"/>
      <c r="F564" s="47"/>
    </row>
    <row collapsed="false" customFormat="false" customHeight="false" hidden="true" ht="179.25" outlineLevel="0" r="565">
      <c r="A565" s="45" t="s">
        <v>395</v>
      </c>
      <c r="B565" s="44" t="s">
        <v>396</v>
      </c>
      <c r="C565" s="35" t="s">
        <v>204</v>
      </c>
      <c r="D565" s="35" t="n">
        <v>100</v>
      </c>
      <c r="E565" s="35"/>
      <c r="F565" s="47"/>
    </row>
    <row collapsed="false" customFormat="false" customHeight="false" hidden="true" ht="179.25" outlineLevel="0" r="566">
      <c r="A566" s="45" t="s">
        <v>397</v>
      </c>
      <c r="B566" s="44" t="s">
        <v>398</v>
      </c>
      <c r="C566" s="35" t="s">
        <v>204</v>
      </c>
      <c r="D566" s="35" t="n">
        <v>100</v>
      </c>
      <c r="E566" s="35"/>
      <c r="F566" s="47"/>
    </row>
    <row collapsed="false" customFormat="false" customHeight="false" hidden="true" ht="102.75" outlineLevel="0" r="567">
      <c r="A567" s="45" t="s">
        <v>399</v>
      </c>
      <c r="B567" s="44" t="s">
        <v>400</v>
      </c>
      <c r="C567" s="35" t="s">
        <v>212</v>
      </c>
      <c r="D567" s="35" t="n">
        <v>17</v>
      </c>
      <c r="E567" s="35"/>
      <c r="F567" s="47"/>
    </row>
    <row collapsed="false" customFormat="false" customHeight="false" hidden="true" ht="141" outlineLevel="0" r="568">
      <c r="A568" s="45" t="s">
        <v>401</v>
      </c>
      <c r="B568" s="44" t="s">
        <v>402</v>
      </c>
      <c r="C568" s="35" t="s">
        <v>212</v>
      </c>
      <c r="D568" s="35" t="n">
        <v>1</v>
      </c>
      <c r="E568" s="35"/>
      <c r="F568" s="47"/>
    </row>
    <row collapsed="false" customFormat="false" customHeight="false" hidden="true" ht="243" outlineLevel="0" r="569">
      <c r="A569" s="45" t="s">
        <v>403</v>
      </c>
      <c r="B569" s="44" t="s">
        <v>404</v>
      </c>
      <c r="C569" s="35" t="s">
        <v>204</v>
      </c>
      <c r="D569" s="35" t="n">
        <v>55.7</v>
      </c>
      <c r="E569" s="35"/>
      <c r="F569" s="47"/>
    </row>
    <row collapsed="false" customFormat="false" customHeight="false" hidden="true" ht="64.5" outlineLevel="0" r="570">
      <c r="A570" s="45" t="s">
        <v>405</v>
      </c>
      <c r="B570" s="44" t="s">
        <v>406</v>
      </c>
      <c r="C570" s="35" t="s">
        <v>204</v>
      </c>
      <c r="D570" s="35" t="n">
        <v>29.6</v>
      </c>
      <c r="E570" s="35"/>
      <c r="F570" s="47"/>
    </row>
    <row collapsed="false" customFormat="false" customHeight="true" hidden="true" ht="30" outlineLevel="0" r="571">
      <c r="A571" s="34" t="n">
        <v>2</v>
      </c>
      <c r="B571" s="379" t="s">
        <v>115</v>
      </c>
      <c r="C571" s="379"/>
      <c r="D571" s="379"/>
      <c r="E571" s="379"/>
      <c r="F571" s="379"/>
    </row>
    <row collapsed="false" customFormat="false" customHeight="false" hidden="true" ht="192" outlineLevel="0" r="572">
      <c r="A572" s="45" t="s">
        <v>274</v>
      </c>
      <c r="B572" s="44" t="s">
        <v>407</v>
      </c>
      <c r="C572" s="35" t="s">
        <v>204</v>
      </c>
      <c r="D572" s="35" t="n">
        <v>12.4</v>
      </c>
      <c r="E572" s="35"/>
      <c r="F572" s="47"/>
    </row>
    <row collapsed="false" customFormat="false" customHeight="false" hidden="true" ht="77.25" outlineLevel="0" r="573">
      <c r="A573" s="45" t="s">
        <v>46</v>
      </c>
      <c r="B573" s="44" t="s">
        <v>408</v>
      </c>
      <c r="C573" s="35" t="s">
        <v>223</v>
      </c>
      <c r="D573" s="35" t="n">
        <v>850</v>
      </c>
      <c r="E573" s="35"/>
      <c r="F573" s="47"/>
    </row>
    <row collapsed="false" customFormat="false" customHeight="false" hidden="true" ht="128.25" outlineLevel="0" r="574">
      <c r="A574" s="45" t="s">
        <v>409</v>
      </c>
      <c r="B574" s="44" t="s">
        <v>410</v>
      </c>
      <c r="C574" s="35" t="s">
        <v>223</v>
      </c>
      <c r="D574" s="35" t="n">
        <v>95</v>
      </c>
      <c r="E574" s="35"/>
      <c r="F574" s="47"/>
    </row>
    <row collapsed="false" customFormat="false" customHeight="true" hidden="true" ht="45" outlineLevel="0" r="575">
      <c r="A575" s="34" t="n">
        <v>3</v>
      </c>
      <c r="B575" s="379" t="s">
        <v>50</v>
      </c>
      <c r="C575" s="379"/>
      <c r="D575" s="379"/>
      <c r="E575" s="379"/>
      <c r="F575" s="379"/>
    </row>
    <row collapsed="false" customFormat="false" customHeight="true" hidden="true" ht="31.5" outlineLevel="0" r="576">
      <c r="A576" s="361" t="s">
        <v>52</v>
      </c>
      <c r="B576" s="56" t="s">
        <v>411</v>
      </c>
      <c r="C576" s="41" t="s">
        <v>204</v>
      </c>
      <c r="D576" s="41" t="n">
        <v>7.7</v>
      </c>
      <c r="E576" s="41"/>
      <c r="F576" s="43"/>
    </row>
    <row collapsed="false" customFormat="false" customHeight="false" hidden="true" ht="78" outlineLevel="0" r="577">
      <c r="A577" s="361"/>
      <c r="B577" s="54" t="s">
        <v>412</v>
      </c>
      <c r="C577" s="41"/>
      <c r="D577" s="41"/>
      <c r="E577" s="41"/>
      <c r="F577" s="43"/>
    </row>
    <row collapsed="false" customFormat="false" customHeight="true" hidden="true" ht="31.5" outlineLevel="0" r="578">
      <c r="A578" s="361" t="s">
        <v>413</v>
      </c>
      <c r="B578" s="56" t="s">
        <v>414</v>
      </c>
      <c r="C578" s="41" t="s">
        <v>223</v>
      </c>
      <c r="D578" s="41" t="n">
        <v>3890</v>
      </c>
      <c r="E578" s="41"/>
      <c r="F578" s="43"/>
    </row>
    <row collapsed="false" customFormat="false" customHeight="false" hidden="true" ht="52.5" outlineLevel="0" r="579">
      <c r="A579" s="361"/>
      <c r="B579" s="54" t="s">
        <v>352</v>
      </c>
      <c r="C579" s="41"/>
      <c r="D579" s="41"/>
      <c r="E579" s="41"/>
      <c r="F579" s="43"/>
    </row>
    <row collapsed="false" customFormat="false" customHeight="false" hidden="true" ht="15" outlineLevel="0" r="580">
      <c r="A580" s="57"/>
    </row>
    <row collapsed="false" customFormat="false" customHeight="false" hidden="true" ht="15" outlineLevel="0" r="581">
      <c r="A581" s="29" t="s">
        <v>81</v>
      </c>
    </row>
    <row collapsed="false" customFormat="false" customHeight="false" hidden="true" ht="15" outlineLevel="0" r="582">
      <c r="A582" s="227" t="s">
        <v>415</v>
      </c>
      <c r="B582" s="227"/>
      <c r="C582" s="227"/>
      <c r="D582" s="227"/>
      <c r="E582" s="227"/>
      <c r="F582" s="227"/>
    </row>
    <row collapsed="false" customFormat="false" customHeight="false" hidden="true" ht="15" outlineLevel="0" r="584">
      <c r="A584" s="23" t="s">
        <v>416</v>
      </c>
    </row>
    <row collapsed="false" customFormat="false" customHeight="false" hidden="true" ht="15" outlineLevel="0" r="585">
      <c r="A585" s="153" t="s">
        <v>361</v>
      </c>
      <c r="B585" s="153"/>
      <c r="C585" s="153"/>
      <c r="D585" s="153"/>
      <c r="E585" s="153"/>
      <c r="F585" s="153"/>
    </row>
    <row collapsed="false" customFormat="false" customHeight="false" hidden="true" ht="15" outlineLevel="0" r="586">
      <c r="A586" s="153" t="s">
        <v>417</v>
      </c>
      <c r="B586" s="153"/>
      <c r="C586" s="153"/>
      <c r="D586" s="153"/>
      <c r="E586" s="153"/>
      <c r="F586" s="153"/>
    </row>
    <row collapsed="false" customFormat="false" customHeight="false" hidden="true" ht="15" outlineLevel="0" r="587">
      <c r="A587" s="153" t="s">
        <v>418</v>
      </c>
      <c r="B587" s="153"/>
      <c r="C587" s="153"/>
      <c r="D587" s="153"/>
      <c r="E587" s="153"/>
      <c r="F587" s="153"/>
    </row>
    <row collapsed="false" customFormat="false" customHeight="false" hidden="true" ht="15" outlineLevel="0" r="588">
      <c r="A588" s="154"/>
    </row>
    <row collapsed="false" customFormat="false" customHeight="false" hidden="true" ht="15" outlineLevel="0" r="589">
      <c r="A589" s="154"/>
    </row>
    <row collapsed="false" customFormat="false" customHeight="true" hidden="true" ht="16.5" outlineLevel="0" r="590">
      <c r="A590" s="50" t="s">
        <v>419</v>
      </c>
      <c r="B590" s="50"/>
      <c r="C590" s="50"/>
      <c r="D590" s="33" t="s">
        <v>420</v>
      </c>
      <c r="E590" s="33"/>
      <c r="F590" s="33"/>
      <c r="G590" s="33"/>
      <c r="H590" s="33"/>
      <c r="I590" s="33" t="s">
        <v>421</v>
      </c>
      <c r="J590" s="33"/>
    </row>
    <row collapsed="false" customFormat="false" customHeight="false" hidden="true" ht="17.25" outlineLevel="0" r="591">
      <c r="A591" s="39" t="n">
        <v>1</v>
      </c>
      <c r="B591" s="39"/>
      <c r="C591" s="39"/>
      <c r="D591" s="206" t="n">
        <v>2</v>
      </c>
      <c r="E591" s="206"/>
      <c r="F591" s="206"/>
      <c r="G591" s="206"/>
      <c r="H591" s="206"/>
      <c r="I591" s="206" t="n">
        <v>5</v>
      </c>
      <c r="J591" s="206"/>
    </row>
    <row collapsed="false" customFormat="false" customHeight="true" hidden="true" ht="60" outlineLevel="0" r="592">
      <c r="A592" s="208" t="s">
        <v>422</v>
      </c>
      <c r="B592" s="208"/>
      <c r="C592" s="208"/>
      <c r="D592" s="43"/>
      <c r="E592" s="43"/>
      <c r="F592" s="43"/>
      <c r="G592" s="43"/>
      <c r="H592" s="43"/>
      <c r="I592" s="43"/>
      <c r="J592" s="43"/>
    </row>
    <row collapsed="false" customFormat="false" customHeight="true" hidden="true" ht="90" outlineLevel="0" r="593">
      <c r="A593" s="208" t="s">
        <v>423</v>
      </c>
      <c r="B593" s="208"/>
      <c r="C593" s="208"/>
      <c r="D593" s="43"/>
      <c r="E593" s="43"/>
      <c r="F593" s="43"/>
      <c r="G593" s="43"/>
      <c r="H593" s="43"/>
      <c r="I593" s="43"/>
      <c r="J593" s="43"/>
    </row>
    <row collapsed="false" customFormat="false" customHeight="true" hidden="true" ht="105" outlineLevel="0" r="594">
      <c r="A594" s="382" t="s">
        <v>424</v>
      </c>
      <c r="B594" s="382"/>
      <c r="C594" s="382"/>
      <c r="D594" s="43"/>
      <c r="E594" s="43"/>
      <c r="F594" s="43"/>
      <c r="G594" s="43"/>
      <c r="H594" s="43"/>
      <c r="I594" s="43"/>
      <c r="J594" s="43"/>
    </row>
    <row collapsed="false" customFormat="false" customHeight="true" hidden="true" ht="45" outlineLevel="0" r="595">
      <c r="A595" s="208" t="s">
        <v>425</v>
      </c>
      <c r="B595" s="208"/>
      <c r="C595" s="208"/>
      <c r="D595" s="43"/>
      <c r="E595" s="43"/>
      <c r="F595" s="43"/>
      <c r="G595" s="43"/>
      <c r="H595" s="43"/>
      <c r="I595" s="43"/>
      <c r="J595" s="43"/>
    </row>
    <row collapsed="false" customFormat="false" customHeight="true" hidden="true" ht="60" outlineLevel="0" r="596">
      <c r="A596" s="208" t="s">
        <v>426</v>
      </c>
      <c r="B596" s="208"/>
      <c r="C596" s="208"/>
      <c r="D596" s="43"/>
      <c r="E596" s="43"/>
      <c r="F596" s="43"/>
      <c r="G596" s="43"/>
      <c r="H596" s="43"/>
      <c r="I596" s="43"/>
      <c r="J596" s="43"/>
    </row>
    <row collapsed="false" customFormat="false" customHeight="true" hidden="true" ht="75" outlineLevel="0" r="597">
      <c r="A597" s="208" t="s">
        <v>427</v>
      </c>
      <c r="B597" s="208"/>
      <c r="C597" s="208"/>
      <c r="D597" s="43"/>
      <c r="E597" s="43"/>
      <c r="F597" s="43"/>
      <c r="G597" s="43"/>
      <c r="H597" s="43"/>
      <c r="I597" s="43"/>
      <c r="J597" s="43"/>
    </row>
    <row collapsed="false" customFormat="false" customHeight="true" hidden="true" ht="105" outlineLevel="0" r="598">
      <c r="A598" s="208" t="s">
        <v>428</v>
      </c>
      <c r="B598" s="208"/>
      <c r="C598" s="208"/>
      <c r="D598" s="43"/>
      <c r="E598" s="43"/>
      <c r="F598" s="43"/>
      <c r="G598" s="43"/>
      <c r="H598" s="43"/>
      <c r="I598" s="43"/>
      <c r="J598" s="43"/>
    </row>
    <row collapsed="false" customFormat="false" customHeight="true" hidden="true" ht="105" outlineLevel="0" r="599">
      <c r="A599" s="208" t="s">
        <v>429</v>
      </c>
      <c r="B599" s="208"/>
      <c r="C599" s="208"/>
      <c r="D599" s="43"/>
      <c r="E599" s="43"/>
      <c r="F599" s="43"/>
      <c r="G599" s="43"/>
      <c r="H599" s="43"/>
      <c r="I599" s="43"/>
      <c r="J599" s="43"/>
    </row>
    <row collapsed="false" customFormat="false" customHeight="true" hidden="true" ht="60" outlineLevel="0" r="600">
      <c r="A600" s="208" t="s">
        <v>430</v>
      </c>
      <c r="B600" s="208"/>
      <c r="C600" s="208"/>
      <c r="D600" s="43"/>
      <c r="E600" s="43"/>
      <c r="F600" s="43"/>
      <c r="G600" s="43"/>
      <c r="H600" s="43"/>
      <c r="I600" s="43"/>
      <c r="J600" s="43"/>
    </row>
    <row collapsed="false" customFormat="false" customHeight="true" hidden="true" ht="75" outlineLevel="0" r="601">
      <c r="A601" s="208" t="s">
        <v>431</v>
      </c>
      <c r="B601" s="208"/>
      <c r="C601" s="208"/>
      <c r="D601" s="43"/>
      <c r="E601" s="43"/>
      <c r="F601" s="43"/>
      <c r="G601" s="43"/>
      <c r="H601" s="43"/>
      <c r="I601" s="43"/>
      <c r="J601" s="43"/>
    </row>
    <row collapsed="false" customFormat="false" customHeight="true" hidden="true" ht="120" outlineLevel="0" r="602">
      <c r="A602" s="208" t="s">
        <v>432</v>
      </c>
      <c r="B602" s="208"/>
      <c r="C602" s="208"/>
      <c r="D602" s="43"/>
      <c r="E602" s="43"/>
      <c r="F602" s="43"/>
      <c r="G602" s="43"/>
      <c r="H602" s="43"/>
      <c r="I602" s="43"/>
      <c r="J602" s="43"/>
    </row>
    <row collapsed="false" customFormat="false" customHeight="true" hidden="true" ht="30" outlineLevel="0" r="603">
      <c r="A603" s="208" t="s">
        <v>433</v>
      </c>
      <c r="B603" s="208"/>
      <c r="C603" s="208"/>
      <c r="D603" s="43"/>
      <c r="E603" s="43"/>
      <c r="F603" s="43"/>
      <c r="G603" s="43"/>
      <c r="H603" s="43"/>
      <c r="I603" s="43"/>
      <c r="J603" s="43"/>
    </row>
    <row collapsed="false" customFormat="false" customHeight="true" hidden="true" ht="135" outlineLevel="0" r="604">
      <c r="A604" s="208" t="s">
        <v>434</v>
      </c>
      <c r="B604" s="208"/>
      <c r="C604" s="208"/>
      <c r="D604" s="43"/>
      <c r="E604" s="43"/>
      <c r="F604" s="43"/>
      <c r="G604" s="43"/>
      <c r="H604" s="43"/>
      <c r="I604" s="43"/>
      <c r="J604" s="43"/>
    </row>
    <row collapsed="false" customFormat="false" customHeight="true" hidden="true" ht="45" outlineLevel="0" r="605">
      <c r="A605" s="208" t="s">
        <v>435</v>
      </c>
      <c r="B605" s="208"/>
      <c r="C605" s="208"/>
      <c r="D605" s="43"/>
      <c r="E605" s="43"/>
      <c r="F605" s="43"/>
      <c r="G605" s="43"/>
      <c r="H605" s="43"/>
      <c r="I605" s="43"/>
      <c r="J605" s="43"/>
    </row>
    <row collapsed="false" customFormat="false" customHeight="true" hidden="true" ht="75" outlineLevel="0" r="606">
      <c r="A606" s="208" t="s">
        <v>436</v>
      </c>
      <c r="B606" s="208"/>
      <c r="C606" s="208"/>
      <c r="D606" s="43"/>
      <c r="E606" s="43"/>
      <c r="F606" s="43"/>
      <c r="G606" s="43"/>
      <c r="H606" s="43"/>
      <c r="I606" s="43"/>
      <c r="J606" s="43"/>
    </row>
    <row collapsed="false" customFormat="false" customHeight="true" hidden="true" ht="75" outlineLevel="0" r="607">
      <c r="A607" s="382" t="s">
        <v>437</v>
      </c>
      <c r="B607" s="382"/>
      <c r="C607" s="382"/>
      <c r="D607" s="43"/>
      <c r="E607" s="43"/>
      <c r="F607" s="43"/>
      <c r="G607" s="43"/>
      <c r="H607" s="43"/>
      <c r="I607" s="43"/>
      <c r="J607" s="43"/>
    </row>
    <row collapsed="false" customFormat="false" customHeight="true" hidden="true" ht="45" outlineLevel="0" r="608">
      <c r="A608" s="382" t="s">
        <v>438</v>
      </c>
      <c r="B608" s="382"/>
      <c r="C608" s="382"/>
      <c r="D608" s="43"/>
      <c r="E608" s="43"/>
      <c r="F608" s="43"/>
      <c r="G608" s="43"/>
      <c r="H608" s="43"/>
      <c r="I608" s="43"/>
      <c r="J608" s="43"/>
    </row>
    <row collapsed="false" customFormat="false" customHeight="false" hidden="true" ht="16.5" outlineLevel="0" r="609">
      <c r="A609" s="148"/>
      <c r="B609" s="383"/>
      <c r="C609" s="236"/>
      <c r="D609" s="236"/>
      <c r="E609" s="384"/>
      <c r="F609" s="236"/>
      <c r="G609" s="190"/>
      <c r="H609" s="236"/>
      <c r="I609" s="236"/>
      <c r="J609" s="196"/>
    </row>
    <row collapsed="false" customFormat="false" customHeight="false" hidden="true" ht="16.5" outlineLevel="0" r="610">
      <c r="A610" s="148"/>
      <c r="B610" s="383"/>
      <c r="C610" s="236"/>
      <c r="D610" s="236"/>
      <c r="E610" s="384"/>
      <c r="F610" s="236"/>
      <c r="G610" s="190"/>
      <c r="H610" s="190"/>
      <c r="I610" s="236"/>
      <c r="J610" s="196"/>
    </row>
    <row collapsed="false" customFormat="false" customHeight="false" hidden="true" ht="30" outlineLevel="0" r="611">
      <c r="A611" s="148" t="s">
        <v>149</v>
      </c>
      <c r="B611" s="383"/>
      <c r="C611" s="236"/>
      <c r="D611" s="236"/>
      <c r="E611" s="384"/>
      <c r="F611" s="236"/>
      <c r="G611" s="190"/>
      <c r="H611" s="236"/>
      <c r="I611" s="236"/>
      <c r="J611" s="196"/>
    </row>
    <row collapsed="false" customFormat="false" customHeight="true" hidden="true" ht="31.5" outlineLevel="0" r="612">
      <c r="A612" s="148"/>
      <c r="B612" s="149"/>
      <c r="C612" s="196" t="s">
        <v>439</v>
      </c>
      <c r="D612" s="196"/>
      <c r="E612" s="151"/>
      <c r="F612" s="196" t="s">
        <v>151</v>
      </c>
      <c r="G612" s="150"/>
      <c r="H612" s="196" t="s">
        <v>152</v>
      </c>
      <c r="I612" s="196"/>
      <c r="J612" s="152"/>
    </row>
  </sheetData>
  <mergeCells count="792">
    <mergeCell ref="B5:B6"/>
    <mergeCell ref="C5:C6"/>
    <mergeCell ref="D5:E5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J26:K27"/>
    <mergeCell ref="J28:K28"/>
    <mergeCell ref="A30:K30"/>
    <mergeCell ref="A31:K31"/>
    <mergeCell ref="A33:A34"/>
    <mergeCell ref="B33:B34"/>
    <mergeCell ref="C33:D33"/>
    <mergeCell ref="E33:E34"/>
    <mergeCell ref="F33:K33"/>
    <mergeCell ref="F34:G34"/>
    <mergeCell ref="F35:G35"/>
    <mergeCell ref="A36:A50"/>
    <mergeCell ref="B36:B50"/>
    <mergeCell ref="C36:C40"/>
    <mergeCell ref="D36:D40"/>
    <mergeCell ref="E36:E40"/>
    <mergeCell ref="C41:C45"/>
    <mergeCell ref="D41:D45"/>
    <mergeCell ref="E41:E45"/>
    <mergeCell ref="C46:C50"/>
    <mergeCell ref="D46:D50"/>
    <mergeCell ref="E46:E50"/>
    <mergeCell ref="A51:A55"/>
    <mergeCell ref="B51:B55"/>
    <mergeCell ref="C51:C55"/>
    <mergeCell ref="D51:D55"/>
    <mergeCell ref="E51:E55"/>
    <mergeCell ref="A56:A68"/>
    <mergeCell ref="B56:B68"/>
    <mergeCell ref="C56:C59"/>
    <mergeCell ref="D56:D59"/>
    <mergeCell ref="E56:E59"/>
    <mergeCell ref="C61:C64"/>
    <mergeCell ref="D61:D64"/>
    <mergeCell ref="E61:E64"/>
    <mergeCell ref="C65:C68"/>
    <mergeCell ref="D65:D68"/>
    <mergeCell ref="E65:E68"/>
    <mergeCell ref="A69:A72"/>
    <mergeCell ref="B69:B72"/>
    <mergeCell ref="C69:C72"/>
    <mergeCell ref="D69:D72"/>
    <mergeCell ref="E69:E72"/>
    <mergeCell ref="A74:A85"/>
    <mergeCell ref="B74:B85"/>
    <mergeCell ref="C74:C77"/>
    <mergeCell ref="D74:D77"/>
    <mergeCell ref="E74:E77"/>
    <mergeCell ref="C78:C81"/>
    <mergeCell ref="D78:D81"/>
    <mergeCell ref="E78:E81"/>
    <mergeCell ref="C82:C85"/>
    <mergeCell ref="D82:D85"/>
    <mergeCell ref="E82:E85"/>
    <mergeCell ref="A87:A110"/>
    <mergeCell ref="B87:B110"/>
    <mergeCell ref="C87:C90"/>
    <mergeCell ref="D87:D90"/>
    <mergeCell ref="E87:E90"/>
    <mergeCell ref="C91:C94"/>
    <mergeCell ref="D91:D94"/>
    <mergeCell ref="E91:E94"/>
    <mergeCell ref="C95:C107"/>
    <mergeCell ref="D95:D107"/>
    <mergeCell ref="E95:E110"/>
    <mergeCell ref="F98:F110"/>
    <mergeCell ref="G98:G110"/>
    <mergeCell ref="H98:H110"/>
    <mergeCell ref="I98:I110"/>
    <mergeCell ref="J98:J110"/>
    <mergeCell ref="K98:K110"/>
    <mergeCell ref="A112:A123"/>
    <mergeCell ref="B112:B123"/>
    <mergeCell ref="C112:C115"/>
    <mergeCell ref="D112:D115"/>
    <mergeCell ref="E112:E115"/>
    <mergeCell ref="C116:C119"/>
    <mergeCell ref="D116:D119"/>
    <mergeCell ref="E116:E119"/>
    <mergeCell ref="C120:C123"/>
    <mergeCell ref="D120:D123"/>
    <mergeCell ref="E120:E123"/>
    <mergeCell ref="A125:A128"/>
    <mergeCell ref="B125:B127"/>
    <mergeCell ref="A129:A136"/>
    <mergeCell ref="B129:B136"/>
    <mergeCell ref="E130:E132"/>
    <mergeCell ref="E133:E135"/>
    <mergeCell ref="A137:A140"/>
    <mergeCell ref="B137:B139"/>
    <mergeCell ref="A141:A152"/>
    <mergeCell ref="B141:B152"/>
    <mergeCell ref="C141:C144"/>
    <mergeCell ref="D141:D144"/>
    <mergeCell ref="E141:E144"/>
    <mergeCell ref="C145:C148"/>
    <mergeCell ref="D145:D148"/>
    <mergeCell ref="E145:E148"/>
    <mergeCell ref="C149:C152"/>
    <mergeCell ref="D149:D152"/>
    <mergeCell ref="E149:E152"/>
    <mergeCell ref="A153:A156"/>
    <mergeCell ref="B153:B156"/>
    <mergeCell ref="C153:C156"/>
    <mergeCell ref="D153:D156"/>
    <mergeCell ref="E153:E156"/>
    <mergeCell ref="A157:A168"/>
    <mergeCell ref="B157:B168"/>
    <mergeCell ref="C157:C160"/>
    <mergeCell ref="D157:D160"/>
    <mergeCell ref="E157:E160"/>
    <mergeCell ref="C161:C164"/>
    <mergeCell ref="D161:D164"/>
    <mergeCell ref="E161:E164"/>
    <mergeCell ref="C165:C168"/>
    <mergeCell ref="D165:D168"/>
    <mergeCell ref="E165:E168"/>
    <mergeCell ref="A170:A182"/>
    <mergeCell ref="B170:B182"/>
    <mergeCell ref="C170:C173"/>
    <mergeCell ref="D170:D173"/>
    <mergeCell ref="E170:E173"/>
    <mergeCell ref="C174:C177"/>
    <mergeCell ref="D174:D177"/>
    <mergeCell ref="E174:E177"/>
    <mergeCell ref="C178:C182"/>
    <mergeCell ref="D178:D182"/>
    <mergeCell ref="E178:E182"/>
    <mergeCell ref="F181:F182"/>
    <mergeCell ref="G181:G182"/>
    <mergeCell ref="H181:H182"/>
    <mergeCell ref="I181:I182"/>
    <mergeCell ref="J181:J182"/>
    <mergeCell ref="K181:K182"/>
    <mergeCell ref="A184:A189"/>
    <mergeCell ref="B184:B189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A192:A201"/>
    <mergeCell ref="B192:B201"/>
    <mergeCell ref="C192:C196"/>
    <mergeCell ref="D192:D196"/>
    <mergeCell ref="E192:E197"/>
    <mergeCell ref="F192:F197"/>
    <mergeCell ref="H192:H194"/>
    <mergeCell ref="I192:I194"/>
    <mergeCell ref="J192:J194"/>
    <mergeCell ref="K192:K194"/>
    <mergeCell ref="H195:H197"/>
    <mergeCell ref="I195:I197"/>
    <mergeCell ref="J195:J197"/>
    <mergeCell ref="K195:K197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A209:F209"/>
    <mergeCell ref="A210:F210"/>
    <mergeCell ref="A211:G211"/>
    <mergeCell ref="C214:F214"/>
    <mergeCell ref="G214:K214"/>
    <mergeCell ref="L214:R214"/>
    <mergeCell ref="C215:F215"/>
    <mergeCell ref="G215:K215"/>
    <mergeCell ref="L215:R215"/>
    <mergeCell ref="C216:F216"/>
    <mergeCell ref="G216:K216"/>
    <mergeCell ref="L216:R216"/>
    <mergeCell ref="C217:F218"/>
    <mergeCell ref="G217:K218"/>
    <mergeCell ref="L217:R217"/>
    <mergeCell ref="L218:R218"/>
    <mergeCell ref="C219:C220"/>
    <mergeCell ref="D219:E220"/>
    <mergeCell ref="F219:F220"/>
    <mergeCell ref="G219:H220"/>
    <mergeCell ref="I219:I220"/>
    <mergeCell ref="J219:J220"/>
    <mergeCell ref="K219:K220"/>
    <mergeCell ref="M219:N220"/>
    <mergeCell ref="O219:O220"/>
    <mergeCell ref="P219:P220"/>
    <mergeCell ref="Q219:R220"/>
    <mergeCell ref="D221:E221"/>
    <mergeCell ref="G221:H221"/>
    <mergeCell ref="M221:N221"/>
    <mergeCell ref="Q221:R221"/>
    <mergeCell ref="D222:E222"/>
    <mergeCell ref="G222:H222"/>
    <mergeCell ref="M222:N222"/>
    <mergeCell ref="Q222:R222"/>
    <mergeCell ref="D223:E223"/>
    <mergeCell ref="G223:H223"/>
    <mergeCell ref="M223:N223"/>
    <mergeCell ref="Q223:R223"/>
    <mergeCell ref="D224:E224"/>
    <mergeCell ref="G224:H224"/>
    <mergeCell ref="M224:N224"/>
    <mergeCell ref="Q224:R224"/>
    <mergeCell ref="D225:E225"/>
    <mergeCell ref="G225:H225"/>
    <mergeCell ref="M225:N225"/>
    <mergeCell ref="Q225:R225"/>
    <mergeCell ref="A226:E226"/>
    <mergeCell ref="F226:Q226"/>
    <mergeCell ref="A227:C227"/>
    <mergeCell ref="E227:F227"/>
    <mergeCell ref="H227:J227"/>
    <mergeCell ref="K227:M227"/>
    <mergeCell ref="N227:Q227"/>
    <mergeCell ref="A228:C228"/>
    <mergeCell ref="E228:F228"/>
    <mergeCell ref="H228:J228"/>
    <mergeCell ref="K228:M228"/>
    <mergeCell ref="N228:Q228"/>
    <mergeCell ref="A231:F231"/>
    <mergeCell ref="A234:F234"/>
    <mergeCell ref="A235:F235"/>
    <mergeCell ref="A237:F237"/>
    <mergeCell ref="A238:F238"/>
    <mergeCell ref="A239:F239"/>
    <mergeCell ref="A240:A241"/>
    <mergeCell ref="B240:B241"/>
    <mergeCell ref="C240:C241"/>
    <mergeCell ref="D240:D241"/>
    <mergeCell ref="E240:F240"/>
    <mergeCell ref="A244:A245"/>
    <mergeCell ref="C244:C245"/>
    <mergeCell ref="D244:D245"/>
    <mergeCell ref="A249:F249"/>
    <mergeCell ref="A251:F251"/>
    <mergeCell ref="A252:F252"/>
    <mergeCell ref="A254:F254"/>
    <mergeCell ref="A255:F255"/>
    <mergeCell ref="A256:F256"/>
    <mergeCell ref="A257:A259"/>
    <mergeCell ref="B257:B259"/>
    <mergeCell ref="C257:F257"/>
    <mergeCell ref="C258:F258"/>
    <mergeCell ref="A262:A263"/>
    <mergeCell ref="A268:F268"/>
    <mergeCell ref="A270:F270"/>
    <mergeCell ref="A271:F271"/>
    <mergeCell ref="A272:F272"/>
    <mergeCell ref="B274:B277"/>
    <mergeCell ref="C274:C277"/>
    <mergeCell ref="D274:F274"/>
    <mergeCell ref="A278:F278"/>
    <mergeCell ref="A279:F279"/>
    <mergeCell ref="A280:F280"/>
    <mergeCell ref="A292:F292"/>
    <mergeCell ref="A294:F294"/>
    <mergeCell ref="A295:F295"/>
    <mergeCell ref="A298:F298"/>
    <mergeCell ref="A300:F300"/>
    <mergeCell ref="A301:F301"/>
    <mergeCell ref="A306:F306"/>
    <mergeCell ref="A307:F307"/>
    <mergeCell ref="A308:G308"/>
    <mergeCell ref="A309:F309"/>
    <mergeCell ref="A310:F310"/>
    <mergeCell ref="A311:F311"/>
    <mergeCell ref="A313:A314"/>
    <mergeCell ref="B313:B314"/>
    <mergeCell ref="C313:C314"/>
    <mergeCell ref="D313:D314"/>
    <mergeCell ref="E313:E314"/>
    <mergeCell ref="F313:N313"/>
    <mergeCell ref="H314:I314"/>
    <mergeCell ref="J314:M314"/>
    <mergeCell ref="H315:I315"/>
    <mergeCell ref="J315:M315"/>
    <mergeCell ref="A316:A330"/>
    <mergeCell ref="B316:B330"/>
    <mergeCell ref="C316:C330"/>
    <mergeCell ref="D316:D330"/>
    <mergeCell ref="H316:I316"/>
    <mergeCell ref="L316:M316"/>
    <mergeCell ref="H317:I317"/>
    <mergeCell ref="J317:K317"/>
    <mergeCell ref="L317:M317"/>
    <mergeCell ref="H318:I318"/>
    <mergeCell ref="J318:K318"/>
    <mergeCell ref="L318:M318"/>
    <mergeCell ref="H319:I319"/>
    <mergeCell ref="J319:K319"/>
    <mergeCell ref="L319:M319"/>
    <mergeCell ref="H320:I320"/>
    <mergeCell ref="J320:K320"/>
    <mergeCell ref="L320:M320"/>
    <mergeCell ref="H321:I321"/>
    <mergeCell ref="J321:K321"/>
    <mergeCell ref="L321:M321"/>
    <mergeCell ref="H322:I322"/>
    <mergeCell ref="J322:K322"/>
    <mergeCell ref="L322:M322"/>
    <mergeCell ref="H323:I323"/>
    <mergeCell ref="J323:K323"/>
    <mergeCell ref="L323:M323"/>
    <mergeCell ref="H324:I324"/>
    <mergeCell ref="J324:K324"/>
    <mergeCell ref="L324:M324"/>
    <mergeCell ref="H325:I325"/>
    <mergeCell ref="J325:K325"/>
    <mergeCell ref="L325:M325"/>
    <mergeCell ref="J326:K326"/>
    <mergeCell ref="L326:M326"/>
    <mergeCell ref="J327:K327"/>
    <mergeCell ref="L327:M327"/>
    <mergeCell ref="J328:K328"/>
    <mergeCell ref="L328:M328"/>
    <mergeCell ref="J329:K329"/>
    <mergeCell ref="L329:M329"/>
    <mergeCell ref="J330:K330"/>
    <mergeCell ref="L330:M330"/>
    <mergeCell ref="A331:A335"/>
    <mergeCell ref="B331:B335"/>
    <mergeCell ref="C331:C335"/>
    <mergeCell ref="D331:D335"/>
    <mergeCell ref="E331:E335"/>
    <mergeCell ref="H331:I331"/>
    <mergeCell ref="J331:K331"/>
    <mergeCell ref="L331:M331"/>
    <mergeCell ref="H332:I332"/>
    <mergeCell ref="J332:K332"/>
    <mergeCell ref="L332:M332"/>
    <mergeCell ref="H333:I333"/>
    <mergeCell ref="J333:K333"/>
    <mergeCell ref="L333:M333"/>
    <mergeCell ref="H334:I334"/>
    <mergeCell ref="J334:K334"/>
    <mergeCell ref="L334:M334"/>
    <mergeCell ref="H335:I335"/>
    <mergeCell ref="J335:K335"/>
    <mergeCell ref="L335:M335"/>
    <mergeCell ref="A336:A347"/>
    <mergeCell ref="B336:B347"/>
    <mergeCell ref="C336:C347"/>
    <mergeCell ref="D336:D347"/>
    <mergeCell ref="E336:E339"/>
    <mergeCell ref="H336:I336"/>
    <mergeCell ref="J336:K336"/>
    <mergeCell ref="L336:M336"/>
    <mergeCell ref="H337:I337"/>
    <mergeCell ref="J337:K337"/>
    <mergeCell ref="L337:M337"/>
    <mergeCell ref="H338:I338"/>
    <mergeCell ref="J338:K338"/>
    <mergeCell ref="L338:M338"/>
    <mergeCell ref="H339:I339"/>
    <mergeCell ref="J339:K339"/>
    <mergeCell ref="L339:M339"/>
    <mergeCell ref="H340:I340"/>
    <mergeCell ref="J340:K340"/>
    <mergeCell ref="L340:M340"/>
    <mergeCell ref="H341:I341"/>
    <mergeCell ref="J341:K341"/>
    <mergeCell ref="L341:M341"/>
    <mergeCell ref="H342:I342"/>
    <mergeCell ref="J342:K342"/>
    <mergeCell ref="L342:M342"/>
    <mergeCell ref="H343:I343"/>
    <mergeCell ref="J343:K343"/>
    <mergeCell ref="L343:M343"/>
    <mergeCell ref="J344:K344"/>
    <mergeCell ref="L344:M344"/>
    <mergeCell ref="J345:K345"/>
    <mergeCell ref="L345:M345"/>
    <mergeCell ref="J346:K346"/>
    <mergeCell ref="L346:M346"/>
    <mergeCell ref="J347:K347"/>
    <mergeCell ref="L347:M347"/>
    <mergeCell ref="H348:I348"/>
    <mergeCell ref="J348:K348"/>
    <mergeCell ref="L348:M348"/>
    <mergeCell ref="A349:A358"/>
    <mergeCell ref="C349:C358"/>
    <mergeCell ref="D349:D358"/>
    <mergeCell ref="F349:F350"/>
    <mergeCell ref="G349:G350"/>
    <mergeCell ref="H349:I350"/>
    <mergeCell ref="J349:M350"/>
    <mergeCell ref="N349:N350"/>
    <mergeCell ref="H351:I351"/>
    <mergeCell ref="K351:M351"/>
    <mergeCell ref="H352:I352"/>
    <mergeCell ref="K352:M352"/>
    <mergeCell ref="H353:I353"/>
    <mergeCell ref="K353:M353"/>
    <mergeCell ref="H354:I354"/>
    <mergeCell ref="K354:M354"/>
    <mergeCell ref="H355:I355"/>
    <mergeCell ref="J355:M355"/>
    <mergeCell ref="H356:I356"/>
    <mergeCell ref="K356:M356"/>
    <mergeCell ref="H357:I357"/>
    <mergeCell ref="K357:M357"/>
    <mergeCell ref="H358:I358"/>
    <mergeCell ref="K358:M358"/>
    <mergeCell ref="H359:I359"/>
    <mergeCell ref="J359:M359"/>
    <mergeCell ref="A360:A369"/>
    <mergeCell ref="C360:C369"/>
    <mergeCell ref="D360:D361"/>
    <mergeCell ref="H360:I360"/>
    <mergeCell ref="J360:M360"/>
    <mergeCell ref="H361:I361"/>
    <mergeCell ref="K361:M361"/>
    <mergeCell ref="D362:D365"/>
    <mergeCell ref="H362:I362"/>
    <mergeCell ref="K362:M362"/>
    <mergeCell ref="K363:M363"/>
    <mergeCell ref="K364:M364"/>
    <mergeCell ref="K365:M365"/>
    <mergeCell ref="D366:D369"/>
    <mergeCell ref="K366:M366"/>
    <mergeCell ref="K367:M367"/>
    <mergeCell ref="K368:M368"/>
    <mergeCell ref="K369:M369"/>
    <mergeCell ref="A370:A371"/>
    <mergeCell ref="B370:B371"/>
    <mergeCell ref="C370:C371"/>
    <mergeCell ref="D370:D371"/>
    <mergeCell ref="E370:E371"/>
    <mergeCell ref="F370:F371"/>
    <mergeCell ref="G370:G371"/>
    <mergeCell ref="H370:I371"/>
    <mergeCell ref="J370:M371"/>
    <mergeCell ref="N370:N371"/>
    <mergeCell ref="A372:A379"/>
    <mergeCell ref="C372:C379"/>
    <mergeCell ref="D372:D374"/>
    <mergeCell ref="H372:I372"/>
    <mergeCell ref="J372:M372"/>
    <mergeCell ref="K373:M373"/>
    <mergeCell ref="K374:M374"/>
    <mergeCell ref="D375:D377"/>
    <mergeCell ref="D378:D379"/>
    <mergeCell ref="F378:F379"/>
    <mergeCell ref="G378:G379"/>
    <mergeCell ref="H378:I379"/>
    <mergeCell ref="J378:M379"/>
    <mergeCell ref="N378:N379"/>
    <mergeCell ref="H380:I380"/>
    <mergeCell ref="J380:M380"/>
    <mergeCell ref="A381:A390"/>
    <mergeCell ref="C381:C390"/>
    <mergeCell ref="D381:D382"/>
    <mergeCell ref="F381:F382"/>
    <mergeCell ref="G381:G382"/>
    <mergeCell ref="H381:I382"/>
    <mergeCell ref="J381:M382"/>
    <mergeCell ref="N381:N382"/>
    <mergeCell ref="D383:D386"/>
    <mergeCell ref="J383:L383"/>
    <mergeCell ref="J384:L384"/>
    <mergeCell ref="J385:L385"/>
    <mergeCell ref="J386:L386"/>
    <mergeCell ref="D387:D390"/>
    <mergeCell ref="J387:L387"/>
    <mergeCell ref="J388:L388"/>
    <mergeCell ref="J389:L389"/>
    <mergeCell ref="J390:L390"/>
    <mergeCell ref="A391:A394"/>
    <mergeCell ref="B391:B394"/>
    <mergeCell ref="C391:C394"/>
    <mergeCell ref="D391:D394"/>
    <mergeCell ref="E391:E394"/>
    <mergeCell ref="J391:L391"/>
    <mergeCell ref="J392:L392"/>
    <mergeCell ref="J393:L393"/>
    <mergeCell ref="J394:L394"/>
    <mergeCell ref="A395:A408"/>
    <mergeCell ref="B395:B408"/>
    <mergeCell ref="C395:C408"/>
    <mergeCell ref="D395:D396"/>
    <mergeCell ref="G395:G396"/>
    <mergeCell ref="H395:I396"/>
    <mergeCell ref="J395:M396"/>
    <mergeCell ref="N395:N396"/>
    <mergeCell ref="D397:D398"/>
    <mergeCell ref="G397:G398"/>
    <mergeCell ref="H397:I398"/>
    <mergeCell ref="J397:M398"/>
    <mergeCell ref="N397:N398"/>
    <mergeCell ref="D399:D408"/>
    <mergeCell ref="G399:G408"/>
    <mergeCell ref="H399:I408"/>
    <mergeCell ref="J399:M408"/>
    <mergeCell ref="N399:N408"/>
    <mergeCell ref="H409:I409"/>
    <mergeCell ref="A414:F414"/>
    <mergeCell ref="A416:A417"/>
    <mergeCell ref="B416:B417"/>
    <mergeCell ref="C416:C417"/>
    <mergeCell ref="D416:D417"/>
    <mergeCell ref="E416:E417"/>
    <mergeCell ref="F416:H416"/>
    <mergeCell ref="A419:A430"/>
    <mergeCell ref="C419:C420"/>
    <mergeCell ref="D419:D430"/>
    <mergeCell ref="F419:F420"/>
    <mergeCell ref="G419:G420"/>
    <mergeCell ref="H419:H420"/>
    <mergeCell ref="B420:B423"/>
    <mergeCell ref="E421:E423"/>
    <mergeCell ref="A432:A437"/>
    <mergeCell ref="C432:C437"/>
    <mergeCell ref="D432:D437"/>
    <mergeCell ref="F432:F433"/>
    <mergeCell ref="G432:G433"/>
    <mergeCell ref="H432:H433"/>
    <mergeCell ref="F434:F435"/>
    <mergeCell ref="G434:G435"/>
    <mergeCell ref="H434:H435"/>
    <mergeCell ref="F436:F437"/>
    <mergeCell ref="G436:G437"/>
    <mergeCell ref="H436:H437"/>
    <mergeCell ref="A440:A450"/>
    <mergeCell ref="B440:B450"/>
    <mergeCell ref="C440:C441"/>
    <mergeCell ref="D440:D441"/>
    <mergeCell ref="F440:F441"/>
    <mergeCell ref="G440:G441"/>
    <mergeCell ref="H440:H441"/>
    <mergeCell ref="D442:D446"/>
    <mergeCell ref="E442:E445"/>
    <mergeCell ref="A459:F459"/>
    <mergeCell ref="A461:A462"/>
    <mergeCell ref="B461:B462"/>
    <mergeCell ref="C461:C462"/>
    <mergeCell ref="D461:D462"/>
    <mergeCell ref="E461:E462"/>
    <mergeCell ref="F461:H461"/>
    <mergeCell ref="A464:A469"/>
    <mergeCell ref="C464:C469"/>
    <mergeCell ref="D464:D469"/>
    <mergeCell ref="F464:F465"/>
    <mergeCell ref="G464:G465"/>
    <mergeCell ref="H464:H465"/>
    <mergeCell ref="F466:F467"/>
    <mergeCell ref="G466:G467"/>
    <mergeCell ref="H466:H467"/>
    <mergeCell ref="F468:F469"/>
    <mergeCell ref="G468:G469"/>
    <mergeCell ref="H468:H469"/>
    <mergeCell ref="A471:A477"/>
    <mergeCell ref="C471:C477"/>
    <mergeCell ref="D471:D477"/>
    <mergeCell ref="F471:F473"/>
    <mergeCell ref="G471:G473"/>
    <mergeCell ref="H471:H473"/>
    <mergeCell ref="F474:F475"/>
    <mergeCell ref="G474:G475"/>
    <mergeCell ref="H474:H475"/>
    <mergeCell ref="F476:F477"/>
    <mergeCell ref="G476:G477"/>
    <mergeCell ref="H476:H477"/>
    <mergeCell ref="A481:I481"/>
    <mergeCell ref="A482:F482"/>
    <mergeCell ref="A483:I483"/>
    <mergeCell ref="B485:B486"/>
    <mergeCell ref="C485:C486"/>
    <mergeCell ref="D485:D486"/>
    <mergeCell ref="E485:E486"/>
    <mergeCell ref="F485:F486"/>
    <mergeCell ref="H485:H486"/>
    <mergeCell ref="I485:I486"/>
    <mergeCell ref="A489:A490"/>
    <mergeCell ref="B489:B490"/>
    <mergeCell ref="C489:C490"/>
    <mergeCell ref="D489:D490"/>
    <mergeCell ref="E489:E490"/>
    <mergeCell ref="H489:H490"/>
    <mergeCell ref="I489:I490"/>
    <mergeCell ref="A495:A497"/>
    <mergeCell ref="B495:B497"/>
    <mergeCell ref="C495:C497"/>
    <mergeCell ref="D495:D497"/>
    <mergeCell ref="E495:E497"/>
    <mergeCell ref="H495:H497"/>
    <mergeCell ref="I495:I497"/>
    <mergeCell ref="A498:A500"/>
    <mergeCell ref="B498:B500"/>
    <mergeCell ref="C498:C500"/>
    <mergeCell ref="D498:D500"/>
    <mergeCell ref="E498:E500"/>
    <mergeCell ref="H498:H500"/>
    <mergeCell ref="I498:I500"/>
    <mergeCell ref="A504:A505"/>
    <mergeCell ref="B504:B505"/>
    <mergeCell ref="C504:C505"/>
    <mergeCell ref="D504:D505"/>
    <mergeCell ref="E504:E505"/>
    <mergeCell ref="H504:H505"/>
    <mergeCell ref="I504:I505"/>
    <mergeCell ref="A506:A507"/>
    <mergeCell ref="B506:B507"/>
    <mergeCell ref="C506:C507"/>
    <mergeCell ref="D506:D507"/>
    <mergeCell ref="E506:E507"/>
    <mergeCell ref="G506:H507"/>
    <mergeCell ref="I506:I507"/>
    <mergeCell ref="G508:H508"/>
    <mergeCell ref="G509:H509"/>
    <mergeCell ref="A510:A511"/>
    <mergeCell ref="B510:B511"/>
    <mergeCell ref="C510:C511"/>
    <mergeCell ref="D510:D511"/>
    <mergeCell ref="E510:E511"/>
    <mergeCell ref="G510:H511"/>
    <mergeCell ref="I510:I511"/>
    <mergeCell ref="G512:H512"/>
    <mergeCell ref="A526:F526"/>
    <mergeCell ref="A527:F527"/>
    <mergeCell ref="A532:A533"/>
    <mergeCell ref="B532:B533"/>
    <mergeCell ref="C532:C533"/>
    <mergeCell ref="D532:D533"/>
    <mergeCell ref="E532:E533"/>
    <mergeCell ref="F532:G532"/>
    <mergeCell ref="H532:J532"/>
    <mergeCell ref="K532:M532"/>
    <mergeCell ref="B535:M535"/>
    <mergeCell ref="B538:M538"/>
    <mergeCell ref="B541:M541"/>
    <mergeCell ref="A545:M545"/>
    <mergeCell ref="A550:F550"/>
    <mergeCell ref="A551:F551"/>
    <mergeCell ref="A554:A556"/>
    <mergeCell ref="B554:B556"/>
    <mergeCell ref="D554:F554"/>
    <mergeCell ref="D555:D556"/>
    <mergeCell ref="E555:F555"/>
    <mergeCell ref="B558:F558"/>
    <mergeCell ref="B571:F571"/>
    <mergeCell ref="B575:F575"/>
    <mergeCell ref="A576:A577"/>
    <mergeCell ref="C576:C577"/>
    <mergeCell ref="D576:D577"/>
    <mergeCell ref="E576:E577"/>
    <mergeCell ref="F576:F577"/>
    <mergeCell ref="A578:A579"/>
    <mergeCell ref="C578:C579"/>
    <mergeCell ref="D578:D579"/>
    <mergeCell ref="E578:E579"/>
    <mergeCell ref="F578:F579"/>
    <mergeCell ref="A582:F582"/>
    <mergeCell ref="A585:F585"/>
    <mergeCell ref="A586:F586"/>
    <mergeCell ref="A587:F587"/>
    <mergeCell ref="A590:C590"/>
    <mergeCell ref="D590:F590"/>
    <mergeCell ref="I590:J590"/>
    <mergeCell ref="A591:C591"/>
    <mergeCell ref="D591:F591"/>
    <mergeCell ref="I591:J591"/>
    <mergeCell ref="A592:C592"/>
    <mergeCell ref="D592:F592"/>
    <mergeCell ref="I592:J592"/>
    <mergeCell ref="A593:C593"/>
    <mergeCell ref="D593:F593"/>
    <mergeCell ref="I593:J593"/>
    <mergeCell ref="A594:C594"/>
    <mergeCell ref="D594:F594"/>
    <mergeCell ref="I594:J594"/>
    <mergeCell ref="A595:C595"/>
    <mergeCell ref="D595:F595"/>
    <mergeCell ref="I595:J595"/>
    <mergeCell ref="A596:C596"/>
    <mergeCell ref="D596:F596"/>
    <mergeCell ref="I596:J596"/>
    <mergeCell ref="A597:C597"/>
    <mergeCell ref="D597:F597"/>
    <mergeCell ref="I597:J597"/>
    <mergeCell ref="A598:C598"/>
    <mergeCell ref="D598:F598"/>
    <mergeCell ref="I598:J598"/>
    <mergeCell ref="A599:C599"/>
    <mergeCell ref="D599:F599"/>
    <mergeCell ref="I599:J599"/>
    <mergeCell ref="A600:C600"/>
    <mergeCell ref="D600:F600"/>
    <mergeCell ref="I600:J600"/>
    <mergeCell ref="A601:C601"/>
    <mergeCell ref="D601:F601"/>
    <mergeCell ref="I601:J601"/>
    <mergeCell ref="A602:C602"/>
    <mergeCell ref="D602:F602"/>
    <mergeCell ref="I602:J602"/>
    <mergeCell ref="A603:C603"/>
    <mergeCell ref="D603:F603"/>
    <mergeCell ref="I603:J603"/>
    <mergeCell ref="A604:C604"/>
    <mergeCell ref="D604:F604"/>
    <mergeCell ref="I604:J604"/>
    <mergeCell ref="A605:C605"/>
    <mergeCell ref="D605:F605"/>
    <mergeCell ref="I605:J605"/>
    <mergeCell ref="A606:C606"/>
    <mergeCell ref="D606:F606"/>
    <mergeCell ref="I606:J606"/>
    <mergeCell ref="A607:C607"/>
    <mergeCell ref="D607:F607"/>
    <mergeCell ref="I607:J607"/>
    <mergeCell ref="A608:C608"/>
    <mergeCell ref="D608:F608"/>
    <mergeCell ref="I608:J608"/>
    <mergeCell ref="B609:B611"/>
    <mergeCell ref="C609:D611"/>
    <mergeCell ref="E609:E611"/>
    <mergeCell ref="F609:F611"/>
    <mergeCell ref="G609:G611"/>
    <mergeCell ref="H609:I611"/>
    <mergeCell ref="J609:J611"/>
    <mergeCell ref="C612:D612"/>
    <mergeCell ref="H612:I612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5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55" man="true" max="16383" min="0"/>
    <brk id="6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65536"/>
  <sheetViews>
    <sheetView colorId="64" defaultGridColor="true" rightToLeft="false" showFormulas="false" showGridLines="true" showOutlineSymbols="true" showRowColHeaders="true" showZeros="true" tabSelected="false" topLeftCell="A156" view="normal" windowProtection="false" workbookViewId="0" zoomScale="130" zoomScaleNormal="130" zoomScalePageLayoutView="100">
      <selection activeCell="D161" activeCellId="0" pane="topLeft" sqref="D161"/>
    </sheetView>
  </sheetViews>
  <sheetFormatPr defaultRowHeight="15"/>
  <cols>
    <col collapsed="false" hidden="false" max="1" min="1" style="0" width="6.3469387755102"/>
    <col collapsed="false" hidden="false" max="2" min="2" style="0" width="19.4183673469388"/>
    <col collapsed="false" hidden="false" max="3" min="3" style="0" width="13.5714285714286"/>
    <col collapsed="false" hidden="false" max="4" min="4" style="0" width="11.4183673469388"/>
    <col collapsed="false" hidden="false" max="5" min="5" style="0" width="13.5714285714286"/>
    <col collapsed="false" hidden="false" max="6" min="6" style="0" width="14.1479591836735"/>
    <col collapsed="false" hidden="false" max="7" min="7" style="0" width="12.5714285714286"/>
    <col collapsed="false" hidden="false" max="8" min="8" style="0" width="13.1377551020408"/>
    <col collapsed="false" hidden="false" max="9" min="9" style="0" width="13.5714285714286"/>
    <col collapsed="false" hidden="false" max="11" min="10" style="0" width="13.0051020408163"/>
    <col collapsed="false" hidden="false" max="12" min="12" style="0" width="8.70918367346939"/>
    <col collapsed="false" hidden="false" max="13" min="13" style="0" width="13.5714285714286"/>
    <col collapsed="false" hidden="false" max="14" min="14" style="0" width="10.1428571428571"/>
    <col collapsed="false" hidden="false" max="15" min="15" style="0" width="10.8520408163265"/>
    <col collapsed="false" hidden="false" max="16" min="16" style="0" width="12.7091836734694"/>
    <col collapsed="false" hidden="false" max="17" min="17" style="0" width="7.71428571428571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 t="s">
        <v>60</v>
      </c>
      <c r="F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35" t="s">
        <v>61</v>
      </c>
      <c r="E6" s="32"/>
      <c r="F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6</v>
      </c>
      <c r="F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1"/>
      <c r="F8" s="41"/>
    </row>
    <row collapsed="false" customFormat="false" customHeight="false" hidden="true" ht="75" outlineLevel="0" r="9">
      <c r="A9" s="389"/>
      <c r="B9" s="35" t="s">
        <v>64</v>
      </c>
      <c r="C9" s="41"/>
      <c r="D9" s="42"/>
      <c r="E9" s="41"/>
      <c r="F9" s="41"/>
    </row>
    <row collapsed="false" customFormat="false" customHeight="false" hidden="true" ht="10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35" t="s">
        <v>67</v>
      </c>
      <c r="F10" s="281" t="s">
        <v>441</v>
      </c>
    </row>
    <row collapsed="false" customFormat="false" customHeight="false" hidden="true" ht="30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35" t="s">
        <v>70</v>
      </c>
      <c r="F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1"/>
      <c r="F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1"/>
      <c r="F14" s="41"/>
    </row>
    <row collapsed="false" customFormat="false" customHeight="false" hidden="true" ht="16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35" t="s">
        <v>44</v>
      </c>
      <c r="F15" s="304" t="s">
        <v>442</v>
      </c>
    </row>
    <row collapsed="false" customFormat="false" customHeight="false" hidden="true" ht="12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222" t="s">
        <v>48</v>
      </c>
      <c r="F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233"/>
      <c r="F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233"/>
      <c r="F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1" t="s">
        <v>54</v>
      </c>
      <c r="F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1"/>
      <c r="F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332" t="s">
        <v>90</v>
      </c>
      <c r="F29" s="332"/>
      <c r="G29" s="332"/>
      <c r="H29" s="332"/>
      <c r="I29" s="332"/>
      <c r="J29" s="332"/>
      <c r="K29" s="332"/>
      <c r="L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33"/>
      <c r="F30" s="33"/>
      <c r="G30" s="33"/>
      <c r="H30" s="33" t="s">
        <v>93</v>
      </c>
      <c r="I30" s="43" t="s">
        <v>95</v>
      </c>
      <c r="J30" s="293" t="s">
        <v>446</v>
      </c>
      <c r="K30" s="43" t="s">
        <v>97</v>
      </c>
      <c r="L30" s="43"/>
    </row>
    <row collapsed="false" customFormat="false" customHeight="false" hidden="true" ht="15.75" outlineLevel="0" r="31">
      <c r="A31" s="43"/>
      <c r="B31" s="43"/>
      <c r="C31" s="43"/>
      <c r="D31" s="43"/>
      <c r="E31" s="33"/>
      <c r="F31" s="33"/>
      <c r="G31" s="33"/>
      <c r="H31" s="33"/>
      <c r="I31" s="43"/>
      <c r="J31" s="47" t="s">
        <v>447</v>
      </c>
      <c r="K31" s="43"/>
      <c r="L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3" t="n">
        <v>6</v>
      </c>
      <c r="F32" s="43"/>
      <c r="G32" s="43"/>
      <c r="H32" s="43"/>
      <c r="I32" s="47" t="n">
        <v>8</v>
      </c>
      <c r="J32" s="47" t="n">
        <v>9</v>
      </c>
      <c r="K32" s="43" t="n">
        <v>10</v>
      </c>
      <c r="L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399"/>
      <c r="F33" s="399"/>
      <c r="G33" s="399"/>
      <c r="H33" s="400" t="n">
        <f aca="false">H34+H36+H37</f>
        <v>0</v>
      </c>
      <c r="I33" s="400" t="n">
        <f aca="false">I34+I36+I37</f>
        <v>17193.04</v>
      </c>
      <c r="J33" s="400" t="n">
        <f aca="false">J34+J36+J37</f>
        <v>0</v>
      </c>
      <c r="K33" s="401" t="n">
        <f aca="false">"#ссыл!+#ссыл!+#ссыл!+#ссыл!"</f>
        <v>0</v>
      </c>
      <c r="L33" s="401"/>
    </row>
    <row collapsed="false" customFormat="false" customHeight="true" hidden="true" ht="19.5" outlineLevel="0" r="34">
      <c r="A34" s="232"/>
      <c r="B34" s="43"/>
      <c r="C34" s="398"/>
      <c r="D34" s="398"/>
      <c r="E34" s="402" t="s">
        <v>101</v>
      </c>
      <c r="F34" s="402"/>
      <c r="G34" s="402"/>
      <c r="H34" s="403" t="n">
        <f aca="false">"#ссыл!+I34+J34+#ссыл!"</f>
        <v>0</v>
      </c>
      <c r="I34" s="404" t="n">
        <f aca="false">I54</f>
        <v>14079.15</v>
      </c>
      <c r="J34" s="405" t="n">
        <f aca="false">J54</f>
        <v>0</v>
      </c>
      <c r="K34" s="402" t="s">
        <v>101</v>
      </c>
      <c r="L34" s="402"/>
    </row>
    <row collapsed="false" customFormat="false" customHeight="true" hidden="true" ht="19.5" outlineLevel="0" r="35">
      <c r="A35" s="232"/>
      <c r="B35" s="43"/>
      <c r="C35" s="398"/>
      <c r="D35" s="398"/>
      <c r="E35" s="402" t="s">
        <v>102</v>
      </c>
      <c r="F35" s="402"/>
      <c r="G35" s="402"/>
      <c r="H35" s="403" t="n">
        <f aca="false">"#ссыл!+I35+J35+#ссыл!"</f>
        <v>0</v>
      </c>
      <c r="I35" s="404" t="n">
        <f aca="false">I55</f>
        <v>0</v>
      </c>
      <c r="J35" s="405" t="n">
        <f aca="false">J55</f>
        <v>0</v>
      </c>
      <c r="K35" s="402" t="s">
        <v>102</v>
      </c>
      <c r="L35" s="402"/>
    </row>
    <row collapsed="false" customFormat="false" customHeight="true" hidden="true" ht="19.5" outlineLevel="0" r="36">
      <c r="A36" s="232"/>
      <c r="B36" s="43"/>
      <c r="C36" s="398"/>
      <c r="D36" s="398"/>
      <c r="E36" s="402" t="s">
        <v>103</v>
      </c>
      <c r="F36" s="402"/>
      <c r="G36" s="402"/>
      <c r="H36" s="403" t="n">
        <f aca="false">"#ссыл!+I36+J36+#ссыл!"</f>
        <v>0</v>
      </c>
      <c r="I36" s="404" t="n">
        <f aca="false">I56</f>
        <v>3113.89</v>
      </c>
      <c r="J36" s="405" t="n">
        <f aca="false">J56</f>
        <v>0</v>
      </c>
      <c r="K36" s="402" t="s">
        <v>103</v>
      </c>
      <c r="L36" s="402"/>
    </row>
    <row collapsed="false" customFormat="false" customHeight="true" hidden="true" ht="19.5" outlineLevel="0" r="37">
      <c r="A37" s="232"/>
      <c r="B37" s="43"/>
      <c r="C37" s="398"/>
      <c r="D37" s="398"/>
      <c r="E37" s="402" t="s">
        <v>69</v>
      </c>
      <c r="F37" s="402"/>
      <c r="G37" s="402"/>
      <c r="H37" s="403" t="n">
        <f aca="false">"#ссыл!+I37+J37+#ссыл!"</f>
        <v>0</v>
      </c>
      <c r="I37" s="404" t="n">
        <f aca="false">I57+I93+I126</f>
        <v>0</v>
      </c>
      <c r="J37" s="406" t="n">
        <f aca="false">J57+J93+J126</f>
        <v>0</v>
      </c>
      <c r="K37" s="402" t="s">
        <v>69</v>
      </c>
      <c r="L37" s="402"/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407"/>
      <c r="F38" s="408"/>
      <c r="G38" s="408"/>
      <c r="H38" s="400" t="n">
        <f aca="false">H39+H40+H41+H42</f>
        <v>0</v>
      </c>
      <c r="I38" s="400" t="n">
        <f aca="false">I39+I40+I41+I42</f>
        <v>4780.39</v>
      </c>
      <c r="J38" s="400" t="n">
        <f aca="false">J39+J40+J41+J42</f>
        <v>0</v>
      </c>
      <c r="K38" s="401" t="n">
        <f aca="false">"#ссыл!+#ссыл!+#ссыл!+#ссыл!"</f>
        <v>0</v>
      </c>
      <c r="L38" s="401"/>
    </row>
    <row collapsed="false" customFormat="false" customHeight="true" hidden="true" ht="19.5" outlineLevel="0" r="39">
      <c r="A39" s="232"/>
      <c r="B39" s="43"/>
      <c r="C39" s="398"/>
      <c r="D39" s="398"/>
      <c r="E39" s="402" t="s">
        <v>101</v>
      </c>
      <c r="F39" s="402"/>
      <c r="G39" s="402"/>
      <c r="H39" s="403" t="n">
        <f aca="false">"#ссыл!+I39+J39+#ссыл!"</f>
        <v>0</v>
      </c>
      <c r="I39" s="404" t="n">
        <f aca="false">I59+I96</f>
        <v>0</v>
      </c>
      <c r="J39" s="404" t="n">
        <f aca="false">J59+J96</f>
        <v>0</v>
      </c>
      <c r="K39" s="402" t="s">
        <v>101</v>
      </c>
      <c r="L39" s="402"/>
    </row>
    <row collapsed="false" customFormat="false" customHeight="true" hidden="true" ht="19.5" outlineLevel="0" r="40">
      <c r="A40" s="232"/>
      <c r="B40" s="43"/>
      <c r="C40" s="398"/>
      <c r="D40" s="398"/>
      <c r="E40" s="402" t="s">
        <v>102</v>
      </c>
      <c r="F40" s="402"/>
      <c r="G40" s="402"/>
      <c r="H40" s="403" t="n">
        <f aca="false">"#ссыл!+I40+J40+#ссыл!"</f>
        <v>0</v>
      </c>
      <c r="I40" s="404" t="n">
        <f aca="false">I60+I97</f>
        <v>1156.4</v>
      </c>
      <c r="J40" s="404" t="n">
        <f aca="false">J60+J97</f>
        <v>0</v>
      </c>
      <c r="K40" s="402" t="s">
        <v>102</v>
      </c>
      <c r="L40" s="402"/>
    </row>
    <row collapsed="false" customFormat="false" customHeight="true" hidden="true" ht="19.5" outlineLevel="0" r="41">
      <c r="A41" s="232"/>
      <c r="B41" s="43"/>
      <c r="C41" s="398"/>
      <c r="D41" s="398"/>
      <c r="E41" s="402" t="s">
        <v>103</v>
      </c>
      <c r="F41" s="402"/>
      <c r="G41" s="402"/>
      <c r="H41" s="403" t="n">
        <f aca="false">"#ссыл!+I41+J41+#ссыл!"</f>
        <v>0</v>
      </c>
      <c r="I41" s="404" t="n">
        <f aca="false">I61+I98</f>
        <v>3623.99</v>
      </c>
      <c r="J41" s="404" t="n">
        <f aca="false">J61+J98</f>
        <v>0</v>
      </c>
      <c r="K41" s="402" t="s">
        <v>103</v>
      </c>
      <c r="L41" s="402"/>
    </row>
    <row collapsed="false" customFormat="false" customHeight="true" hidden="true" ht="19.5" outlineLevel="0" r="42">
      <c r="A42" s="232"/>
      <c r="B42" s="43"/>
      <c r="C42" s="398"/>
      <c r="D42" s="398"/>
      <c r="E42" s="402" t="s">
        <v>69</v>
      </c>
      <c r="F42" s="402"/>
      <c r="G42" s="402"/>
      <c r="H42" s="403" t="n">
        <f aca="false">"#ссыл!+I42+J42+#ссыл!"</f>
        <v>0</v>
      </c>
      <c r="I42" s="404" t="n">
        <f aca="false">I62+I99+I128</f>
        <v>0</v>
      </c>
      <c r="J42" s="404" t="n">
        <f aca="false">J62+J99+J128</f>
        <v>0</v>
      </c>
      <c r="K42" s="402" t="s">
        <v>69</v>
      </c>
      <c r="L42" s="402"/>
    </row>
    <row collapsed="false" customFormat="false" customHeight="true" hidden="true" ht="18.6" outlineLevel="0" r="43">
      <c r="A43" s="232"/>
      <c r="B43" s="43"/>
      <c r="C43" s="398" t="n">
        <v>42370</v>
      </c>
      <c r="D43" s="398" t="n">
        <v>42735</v>
      </c>
      <c r="E43" s="401" t="n">
        <f aca="false">H44+H45+H46+H47</f>
        <v>0</v>
      </c>
      <c r="F43" s="401"/>
      <c r="G43" s="401"/>
      <c r="H43" s="401"/>
      <c r="I43" s="409" t="n">
        <f aca="false">I44+I45+I46+I47</f>
        <v>0</v>
      </c>
      <c r="J43" s="410" t="n">
        <f aca="false">J44+J45+J46+J47</f>
        <v>0</v>
      </c>
      <c r="K43" s="401" t="n">
        <f aca="false">"#ссыл!+#ссыл!+#ссыл!+#ссыл!"</f>
        <v>0</v>
      </c>
      <c r="L43" s="401"/>
    </row>
    <row collapsed="false" customFormat="false" customHeight="true" hidden="true" ht="19.5" outlineLevel="0" r="44">
      <c r="A44" s="232"/>
      <c r="B44" s="43"/>
      <c r="C44" s="398"/>
      <c r="D44" s="398"/>
      <c r="E44" s="402" t="s">
        <v>101</v>
      </c>
      <c r="F44" s="402"/>
      <c r="G44" s="402"/>
      <c r="H44" s="403" t="n">
        <f aca="false">"#ссыл!+I44+J44+#ссыл!"</f>
        <v>0</v>
      </c>
      <c r="I44" s="405" t="n">
        <f aca="false">I64+I101</f>
        <v>0</v>
      </c>
      <c r="J44" s="405" t="n">
        <f aca="false">J64+J101</f>
        <v>0</v>
      </c>
      <c r="K44" s="402" t="s">
        <v>101</v>
      </c>
      <c r="L44" s="402"/>
    </row>
    <row collapsed="false" customFormat="false" customHeight="true" hidden="true" ht="19.5" outlineLevel="0" r="45">
      <c r="A45" s="232"/>
      <c r="B45" s="43"/>
      <c r="C45" s="398"/>
      <c r="D45" s="398"/>
      <c r="E45" s="402" t="s">
        <v>102</v>
      </c>
      <c r="F45" s="402"/>
      <c r="G45" s="402"/>
      <c r="H45" s="403" t="n">
        <f aca="false">"#ссыл!+I45+J45+#ссыл!"</f>
        <v>0</v>
      </c>
      <c r="I45" s="405" t="n">
        <f aca="false">I65+I102</f>
        <v>0</v>
      </c>
      <c r="J45" s="405" t="n">
        <f aca="false">J65+J102</f>
        <v>0</v>
      </c>
      <c r="K45" s="402" t="s">
        <v>102</v>
      </c>
      <c r="L45" s="402"/>
    </row>
    <row collapsed="false" customFormat="false" customHeight="true" hidden="true" ht="19.5" outlineLevel="0" r="46">
      <c r="A46" s="232"/>
      <c r="B46" s="43"/>
      <c r="C46" s="398"/>
      <c r="D46" s="398"/>
      <c r="E46" s="402" t="s">
        <v>103</v>
      </c>
      <c r="F46" s="402"/>
      <c r="G46" s="402"/>
      <c r="H46" s="403" t="n">
        <f aca="false">"#ссыл!+I46+J46+#ссыл!"</f>
        <v>0</v>
      </c>
      <c r="I46" s="405" t="n">
        <f aca="false">I66+I103</f>
        <v>0</v>
      </c>
      <c r="J46" s="405" t="n">
        <f aca="false">J66+J103</f>
        <v>0</v>
      </c>
      <c r="K46" s="402" t="s">
        <v>103</v>
      </c>
      <c r="L46" s="402"/>
    </row>
    <row collapsed="false" customFormat="false" customHeight="true" hidden="true" ht="19.5" outlineLevel="0" r="47">
      <c r="A47" s="232"/>
      <c r="B47" s="43"/>
      <c r="C47" s="398"/>
      <c r="D47" s="398"/>
      <c r="E47" s="402" t="s">
        <v>69</v>
      </c>
      <c r="F47" s="402"/>
      <c r="G47" s="402"/>
      <c r="H47" s="403" t="n">
        <f aca="false">"#ссыл!+I47+J47+#ссыл!"</f>
        <v>0</v>
      </c>
      <c r="I47" s="406" t="n">
        <f aca="false">I67+I104+I130</f>
        <v>0</v>
      </c>
      <c r="J47" s="406" t="n">
        <f aca="false">J67+J104+J130</f>
        <v>0</v>
      </c>
      <c r="K47" s="402" t="s">
        <v>69</v>
      </c>
      <c r="L47" s="402"/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01" t="n">
        <f aca="false">H49+H50+H51+H52</f>
        <v>0</v>
      </c>
      <c r="F48" s="401"/>
      <c r="G48" s="401"/>
      <c r="H48" s="401"/>
      <c r="I48" s="411" t="n">
        <f aca="false">I49+I50+I51+I52</f>
        <v>21973.43</v>
      </c>
      <c r="J48" s="411" t="n">
        <f aca="false">J49+J50+J51+J52</f>
        <v>0</v>
      </c>
      <c r="K48" s="401" t="n">
        <f aca="false">"#ссыл!+#ссыл!+#ссыл!+#ссыл!"</f>
        <v>0</v>
      </c>
      <c r="L48" s="401"/>
    </row>
    <row collapsed="false" customFormat="false" customHeight="true" hidden="true" ht="19.5" outlineLevel="0" r="49">
      <c r="A49" s="43"/>
      <c r="B49" s="43"/>
      <c r="C49" s="398"/>
      <c r="D49" s="398"/>
      <c r="E49" s="402" t="s">
        <v>101</v>
      </c>
      <c r="F49" s="402"/>
      <c r="G49" s="402"/>
      <c r="H49" s="412" t="n">
        <f aca="false">"#ссыл!+I49+#ссыл!+J49"</f>
        <v>0</v>
      </c>
      <c r="I49" s="413" t="n">
        <f aca="false">I34+I39+I44</f>
        <v>14079.15</v>
      </c>
      <c r="J49" s="413" t="n">
        <f aca="false">J34+J39+J44</f>
        <v>0</v>
      </c>
      <c r="K49" s="402" t="s">
        <v>101</v>
      </c>
      <c r="L49" s="402"/>
    </row>
    <row collapsed="false" customFormat="false" customHeight="true" hidden="true" ht="19.5" outlineLevel="0" r="50">
      <c r="A50" s="43"/>
      <c r="B50" s="43"/>
      <c r="C50" s="398"/>
      <c r="D50" s="398"/>
      <c r="E50" s="402" t="s">
        <v>102</v>
      </c>
      <c r="F50" s="402"/>
      <c r="G50" s="402"/>
      <c r="H50" s="412" t="n">
        <f aca="false">"#ссыл!+I50+#ссыл!+J50"</f>
        <v>0</v>
      </c>
      <c r="I50" s="413" t="n">
        <f aca="false">I35+I40+I45</f>
        <v>1156.4</v>
      </c>
      <c r="J50" s="413" t="n">
        <f aca="false">J35+J40+J45</f>
        <v>0</v>
      </c>
      <c r="K50" s="402" t="s">
        <v>102</v>
      </c>
      <c r="L50" s="402"/>
    </row>
    <row collapsed="false" customFormat="false" customHeight="true" hidden="true" ht="19.5" outlineLevel="0" r="51">
      <c r="A51" s="43"/>
      <c r="B51" s="43"/>
      <c r="C51" s="398"/>
      <c r="D51" s="398"/>
      <c r="E51" s="402" t="s">
        <v>103</v>
      </c>
      <c r="F51" s="402"/>
      <c r="G51" s="402"/>
      <c r="H51" s="412" t="n">
        <f aca="false">"#ссыл!+I51+#ссыл!+J51"</f>
        <v>0</v>
      </c>
      <c r="I51" s="413" t="n">
        <f aca="false">I46+I41+I36</f>
        <v>6737.88</v>
      </c>
      <c r="J51" s="413" t="n">
        <f aca="false">J36+J41+J46</f>
        <v>0</v>
      </c>
      <c r="K51" s="402" t="s">
        <v>103</v>
      </c>
      <c r="L51" s="402"/>
    </row>
    <row collapsed="false" customFormat="false" customHeight="true" hidden="true" ht="19.5" outlineLevel="0" r="52">
      <c r="A52" s="43"/>
      <c r="B52" s="43"/>
      <c r="C52" s="398"/>
      <c r="D52" s="398"/>
      <c r="E52" s="402" t="s">
        <v>69</v>
      </c>
      <c r="F52" s="402"/>
      <c r="G52" s="402"/>
      <c r="H52" s="412" t="n">
        <f aca="false">"#ссыл!+I52+#ссыл!+J52"</f>
        <v>0</v>
      </c>
      <c r="I52" s="413" t="n">
        <f aca="false">I47+I42+I37</f>
        <v>0</v>
      </c>
      <c r="J52" s="413" t="n">
        <f aca="false">J37+J42+J47</f>
        <v>0</v>
      </c>
      <c r="K52" s="402" t="s">
        <v>69</v>
      </c>
      <c r="L52" s="402"/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414"/>
      <c r="F53" s="414"/>
      <c r="G53" s="414"/>
      <c r="H53" s="415" t="e">
        <f aca="false">H54+H55+H56+H57</f>
        <v>#VALUE!</v>
      </c>
      <c r="I53" s="416" t="n">
        <f aca="false">I54+I55+I56+I57</f>
        <v>17193.04</v>
      </c>
      <c r="J53" s="416" t="n">
        <f aca="false">J54+J55+J56+J57</f>
        <v>0</v>
      </c>
      <c r="K53" s="401" t="n">
        <f aca="false">"#ссыл!+#ссыл!+#ссыл!+#ссыл!"</f>
        <v>0</v>
      </c>
      <c r="L53" s="401"/>
    </row>
    <row collapsed="false" customFormat="false" customHeight="true" hidden="true" ht="19.5" outlineLevel="0" r="54">
      <c r="A54" s="43"/>
      <c r="B54" s="43"/>
      <c r="C54" s="398"/>
      <c r="D54" s="398"/>
      <c r="E54" s="417" t="s">
        <v>101</v>
      </c>
      <c r="F54" s="417"/>
      <c r="G54" s="417"/>
      <c r="H54" s="418" t="e">
        <f aca="false">I54+"#ссыл!+J54+#ссыл!"</f>
        <v>#VALUE!</v>
      </c>
      <c r="I54" s="419" t="n">
        <f aca="false">I74</f>
        <v>14079.15</v>
      </c>
      <c r="J54" s="420" t="n">
        <f aca="false">J74</f>
        <v>0</v>
      </c>
      <c r="K54" s="421" t="s">
        <v>101</v>
      </c>
      <c r="L54" s="421"/>
    </row>
    <row collapsed="false" customFormat="false" customHeight="true" hidden="true" ht="19.5" outlineLevel="0" r="55">
      <c r="A55" s="43"/>
      <c r="B55" s="43"/>
      <c r="C55" s="398"/>
      <c r="D55" s="398"/>
      <c r="E55" s="417" t="s">
        <v>102</v>
      </c>
      <c r="F55" s="417"/>
      <c r="G55" s="417"/>
      <c r="H55" s="418" t="e">
        <f aca="false">I55+"#ссыл!+J55+#ссыл!"</f>
        <v>#VALUE!</v>
      </c>
      <c r="I55" s="419" t="n">
        <f aca="false">I75</f>
        <v>0</v>
      </c>
      <c r="J55" s="420" t="n">
        <f aca="false">J75</f>
        <v>0</v>
      </c>
      <c r="K55" s="421" t="s">
        <v>102</v>
      </c>
      <c r="L55" s="421"/>
    </row>
    <row collapsed="false" customFormat="false" customHeight="true" hidden="true" ht="19.5" outlineLevel="0" r="56">
      <c r="A56" s="43"/>
      <c r="B56" s="43"/>
      <c r="C56" s="398"/>
      <c r="D56" s="398"/>
      <c r="E56" s="417" t="s">
        <v>103</v>
      </c>
      <c r="F56" s="417"/>
      <c r="G56" s="417"/>
      <c r="H56" s="418" t="e">
        <f aca="false">I56+"#ссыл!+J56+#ссыл!"</f>
        <v>#VALUE!</v>
      </c>
      <c r="I56" s="419" t="n">
        <f aca="false">I76</f>
        <v>3113.89</v>
      </c>
      <c r="J56" s="420" t="n">
        <f aca="false">J76</f>
        <v>0</v>
      </c>
      <c r="K56" s="421" t="s">
        <v>103</v>
      </c>
      <c r="L56" s="421"/>
    </row>
    <row collapsed="false" customFormat="false" customHeight="true" hidden="true" ht="19.5" outlineLevel="0" r="57">
      <c r="A57" s="43"/>
      <c r="B57" s="43"/>
      <c r="C57" s="398"/>
      <c r="D57" s="398"/>
      <c r="E57" s="417" t="s">
        <v>69</v>
      </c>
      <c r="F57" s="417"/>
      <c r="G57" s="417"/>
      <c r="H57" s="418" t="e">
        <f aca="false">I57+"#ссыл!+J57+#ссыл!"</f>
        <v>#VALUE!</v>
      </c>
      <c r="I57" s="419" t="n">
        <f aca="false">I86</f>
        <v>0</v>
      </c>
      <c r="J57" s="420" t="n">
        <f aca="false">J86</f>
        <v>0</v>
      </c>
      <c r="K57" s="421" t="s">
        <v>69</v>
      </c>
      <c r="L57" s="421"/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422"/>
      <c r="F58" s="423"/>
      <c r="G58" s="423"/>
      <c r="H58" s="424" t="n">
        <f aca="false">H59+H60+H61+H62</f>
        <v>0</v>
      </c>
      <c r="I58" s="425" t="n">
        <f aca="false">I59+I60+I61+I62</f>
        <v>4780.39</v>
      </c>
      <c r="J58" s="425" t="n">
        <f aca="false">J59+J60+J61+J62</f>
        <v>0</v>
      </c>
      <c r="K58" s="422"/>
      <c r="L58" s="423"/>
    </row>
    <row collapsed="false" customFormat="false" customHeight="true" hidden="true" ht="19.5" outlineLevel="0" r="59">
      <c r="A59" s="43"/>
      <c r="B59" s="43"/>
      <c r="C59" s="398"/>
      <c r="D59" s="398"/>
      <c r="E59" s="417" t="s">
        <v>101</v>
      </c>
      <c r="F59" s="417"/>
      <c r="G59" s="417"/>
      <c r="H59" s="418" t="n">
        <f aca="false">"#ссыл!+I59+J59+#ссыл!"</f>
        <v>0</v>
      </c>
      <c r="I59" s="419" t="n">
        <f aca="false">I78</f>
        <v>0</v>
      </c>
      <c r="J59" s="420" t="n">
        <f aca="false">J78</f>
        <v>0</v>
      </c>
      <c r="K59" s="421" t="s">
        <v>101</v>
      </c>
      <c r="L59" s="421"/>
    </row>
    <row collapsed="false" customFormat="false" customHeight="true" hidden="true" ht="19.5" outlineLevel="0" r="60">
      <c r="A60" s="43"/>
      <c r="B60" s="43"/>
      <c r="C60" s="398"/>
      <c r="D60" s="398"/>
      <c r="E60" s="417" t="s">
        <v>102</v>
      </c>
      <c r="F60" s="417"/>
      <c r="G60" s="417"/>
      <c r="H60" s="418" t="n">
        <f aca="false">"#ссыл!+I60+J60+#ссыл!"</f>
        <v>0</v>
      </c>
      <c r="I60" s="419" t="n">
        <f aca="false">I79</f>
        <v>1156.4</v>
      </c>
      <c r="J60" s="420" t="n">
        <f aca="false">J79</f>
        <v>0</v>
      </c>
      <c r="K60" s="421" t="s">
        <v>102</v>
      </c>
      <c r="L60" s="421"/>
    </row>
    <row collapsed="false" customFormat="false" customHeight="true" hidden="true" ht="19.5" outlineLevel="0" r="61">
      <c r="A61" s="43"/>
      <c r="B61" s="43"/>
      <c r="C61" s="398"/>
      <c r="D61" s="398"/>
      <c r="E61" s="417" t="s">
        <v>103</v>
      </c>
      <c r="F61" s="417"/>
      <c r="G61" s="417"/>
      <c r="H61" s="418" t="n">
        <f aca="false">"#ссыл!+I61+J61+#ссыл!"</f>
        <v>0</v>
      </c>
      <c r="I61" s="419" t="n">
        <f aca="false">I80</f>
        <v>3623.99</v>
      </c>
      <c r="J61" s="420" t="n">
        <f aca="false">J80</f>
        <v>0</v>
      </c>
      <c r="K61" s="421" t="s">
        <v>103</v>
      </c>
      <c r="L61" s="421"/>
    </row>
    <row collapsed="false" customFormat="false" customHeight="true" hidden="true" ht="19.5" outlineLevel="0" r="62">
      <c r="A62" s="43"/>
      <c r="B62" s="43"/>
      <c r="C62" s="398"/>
      <c r="D62" s="398"/>
      <c r="E62" s="417" t="s">
        <v>69</v>
      </c>
      <c r="F62" s="417"/>
      <c r="G62" s="417"/>
      <c r="H62" s="418" t="n">
        <f aca="false">"#ссыл!+I62+J62+#ссыл!"</f>
        <v>0</v>
      </c>
      <c r="I62" s="419" t="n">
        <f aca="false">I88</f>
        <v>0</v>
      </c>
      <c r="J62" s="420" t="n">
        <f aca="false">J88</f>
        <v>0</v>
      </c>
      <c r="K62" s="421" t="s">
        <v>69</v>
      </c>
      <c r="L62" s="421"/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411"/>
      <c r="F63" s="426"/>
      <c r="G63" s="426"/>
      <c r="H63" s="427" t="n">
        <f aca="false">H64+H65+H66+H67</f>
        <v>0</v>
      </c>
      <c r="I63" s="425" t="n">
        <f aca="false">I64+I65+I66+I67</f>
        <v>0</v>
      </c>
      <c r="J63" s="425" t="n">
        <f aca="false">J64+J65+J66+J67</f>
        <v>0</v>
      </c>
      <c r="K63" s="422"/>
      <c r="L63" s="428"/>
    </row>
    <row collapsed="false" customFormat="false" customHeight="true" hidden="true" ht="19.5" outlineLevel="0" r="64">
      <c r="A64" s="43"/>
      <c r="B64" s="43"/>
      <c r="C64" s="398"/>
      <c r="D64" s="398"/>
      <c r="E64" s="417" t="s">
        <v>101</v>
      </c>
      <c r="F64" s="417"/>
      <c r="G64" s="417"/>
      <c r="H64" s="418" t="n">
        <f aca="false">"#ссыл!+I64+J64+#ссыл!"</f>
        <v>0</v>
      </c>
      <c r="I64" s="419" t="n">
        <f aca="false">I82</f>
        <v>0</v>
      </c>
      <c r="J64" s="420" t="n">
        <f aca="false">J82</f>
        <v>0</v>
      </c>
      <c r="K64" s="421" t="s">
        <v>101</v>
      </c>
      <c r="L64" s="421"/>
    </row>
    <row collapsed="false" customFormat="false" customHeight="true" hidden="true" ht="19.5" outlineLevel="0" r="65">
      <c r="A65" s="43"/>
      <c r="B65" s="43"/>
      <c r="C65" s="398"/>
      <c r="D65" s="398"/>
      <c r="E65" s="417" t="s">
        <v>102</v>
      </c>
      <c r="F65" s="417"/>
      <c r="G65" s="417"/>
      <c r="H65" s="418" t="n">
        <f aca="false">"#ссыл!+I65+J65+#ссыл!"</f>
        <v>0</v>
      </c>
      <c r="I65" s="419" t="n">
        <f aca="false">I83</f>
        <v>0</v>
      </c>
      <c r="J65" s="420" t="n">
        <f aca="false">J83</f>
        <v>0</v>
      </c>
      <c r="K65" s="421" t="s">
        <v>102</v>
      </c>
      <c r="L65" s="421"/>
    </row>
    <row collapsed="false" customFormat="false" customHeight="true" hidden="true" ht="19.5" outlineLevel="0" r="66">
      <c r="A66" s="43"/>
      <c r="B66" s="43"/>
      <c r="C66" s="398"/>
      <c r="D66" s="398"/>
      <c r="E66" s="417" t="s">
        <v>103</v>
      </c>
      <c r="F66" s="417"/>
      <c r="G66" s="417"/>
      <c r="H66" s="418" t="n">
        <f aca="false">"#ссыл!+I66+J66+#ссыл!"</f>
        <v>0</v>
      </c>
      <c r="I66" s="419" t="n">
        <f aca="false">I84</f>
        <v>0</v>
      </c>
      <c r="J66" s="420" t="n">
        <f aca="false">J84</f>
        <v>0</v>
      </c>
      <c r="K66" s="421" t="s">
        <v>103</v>
      </c>
      <c r="L66" s="421"/>
    </row>
    <row collapsed="false" customFormat="false" customHeight="true" hidden="true" ht="19.5" outlineLevel="0" r="67">
      <c r="A67" s="43"/>
      <c r="B67" s="43"/>
      <c r="C67" s="398"/>
      <c r="D67" s="398"/>
      <c r="E67" s="417" t="s">
        <v>69</v>
      </c>
      <c r="F67" s="417"/>
      <c r="G67" s="417"/>
      <c r="H67" s="418" t="n">
        <f aca="false">"#ссыл!+I67+J67+#ссыл!"</f>
        <v>0</v>
      </c>
      <c r="I67" s="419" t="n">
        <f aca="false">I90</f>
        <v>0</v>
      </c>
      <c r="J67" s="420" t="n">
        <f aca="false">J90</f>
        <v>0</v>
      </c>
      <c r="K67" s="421" t="s">
        <v>69</v>
      </c>
      <c r="L67" s="421"/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11"/>
      <c r="F68" s="426"/>
      <c r="G68" s="426"/>
      <c r="H68" s="427" t="n">
        <f aca="false">H69+H70+H71+H72</f>
        <v>0</v>
      </c>
      <c r="I68" s="429" t="n">
        <f aca="false">I69+I70+I71+I72</f>
        <v>21973.43</v>
      </c>
      <c r="J68" s="429" t="n">
        <f aca="false">J69+J70+J71+J72</f>
        <v>0</v>
      </c>
      <c r="K68" s="422"/>
      <c r="L68" s="423"/>
    </row>
    <row collapsed="false" customFormat="false" customHeight="true" hidden="true" ht="19.5" outlineLevel="0" r="69">
      <c r="A69" s="43"/>
      <c r="B69" s="43"/>
      <c r="C69" s="398"/>
      <c r="D69" s="398"/>
      <c r="E69" s="417" t="s">
        <v>101</v>
      </c>
      <c r="F69" s="417"/>
      <c r="G69" s="417"/>
      <c r="H69" s="430" t="n">
        <f aca="false">"#ссыл!+I69+J69+#ссыл!"</f>
        <v>0</v>
      </c>
      <c r="I69" s="431" t="n">
        <f aca="false">I54+I59+I64</f>
        <v>14079.15</v>
      </c>
      <c r="J69" s="420" t="n">
        <f aca="false">J54+J59+J64</f>
        <v>0</v>
      </c>
      <c r="K69" s="432" t="s">
        <v>101</v>
      </c>
      <c r="L69" s="432"/>
    </row>
    <row collapsed="false" customFormat="false" customHeight="true" hidden="true" ht="19.5" outlineLevel="0" r="70">
      <c r="A70" s="43"/>
      <c r="B70" s="43"/>
      <c r="C70" s="398"/>
      <c r="D70" s="398"/>
      <c r="E70" s="417" t="s">
        <v>102</v>
      </c>
      <c r="F70" s="417"/>
      <c r="G70" s="417"/>
      <c r="H70" s="430" t="n">
        <f aca="false">"#ссыл!+I70+J70+#ссыл!"</f>
        <v>0</v>
      </c>
      <c r="I70" s="431" t="n">
        <f aca="false">I55+I60+I65</f>
        <v>1156.4</v>
      </c>
      <c r="J70" s="420" t="n">
        <f aca="false">J55+J60+J65</f>
        <v>0</v>
      </c>
      <c r="K70" s="432" t="s">
        <v>102</v>
      </c>
      <c r="L70" s="432"/>
    </row>
    <row collapsed="false" customFormat="false" customHeight="true" hidden="true" ht="19.5" outlineLevel="0" r="71">
      <c r="A71" s="43"/>
      <c r="B71" s="43"/>
      <c r="C71" s="398"/>
      <c r="D71" s="398"/>
      <c r="E71" s="417" t="s">
        <v>103</v>
      </c>
      <c r="F71" s="417"/>
      <c r="G71" s="417"/>
      <c r="H71" s="430" t="n">
        <f aca="false">"#ссыл!+I71+J71+#ссыл!"</f>
        <v>0</v>
      </c>
      <c r="I71" s="431" t="n">
        <f aca="false">I56+I61+I66</f>
        <v>6737.88</v>
      </c>
      <c r="J71" s="420" t="n">
        <f aca="false">J56+J61+J66</f>
        <v>0</v>
      </c>
      <c r="K71" s="432" t="s">
        <v>103</v>
      </c>
      <c r="L71" s="432"/>
    </row>
    <row collapsed="false" customFormat="false" customHeight="true" hidden="true" ht="19.5" outlineLevel="0" r="72">
      <c r="A72" s="43"/>
      <c r="B72" s="43"/>
      <c r="C72" s="398"/>
      <c r="D72" s="398"/>
      <c r="E72" s="417" t="s">
        <v>69</v>
      </c>
      <c r="F72" s="417"/>
      <c r="G72" s="417"/>
      <c r="H72" s="430" t="n">
        <f aca="false">"#ссыл!+I72+J72+#ссыл!"</f>
        <v>0</v>
      </c>
      <c r="I72" s="431" t="n">
        <f aca="false">I57+I62+I67</f>
        <v>0</v>
      </c>
      <c r="J72" s="420" t="n">
        <f aca="false">J57+J62+J67</f>
        <v>0</v>
      </c>
      <c r="K72" s="432" t="s">
        <v>69</v>
      </c>
      <c r="L72" s="432"/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399" t="s">
        <v>449</v>
      </c>
      <c r="F73" s="399"/>
      <c r="G73" s="399"/>
      <c r="H73" s="433" t="n">
        <f aca="false">H74+H75+H76</f>
        <v>0</v>
      </c>
      <c r="I73" s="434" t="n">
        <f aca="false">I74+I75+I76</f>
        <v>17193.04</v>
      </c>
      <c r="J73" s="434" t="n">
        <f aca="false">J74+J75+J76</f>
        <v>0</v>
      </c>
      <c r="K73" s="407"/>
      <c r="L73" s="435" t="n">
        <f aca="false">L74+L75+L76</f>
        <v>1941.889</v>
      </c>
    </row>
    <row collapsed="false" customFormat="false" customHeight="true" hidden="true" ht="19.5" outlineLevel="0" r="74">
      <c r="A74" s="43"/>
      <c r="B74" s="43"/>
      <c r="C74" s="398"/>
      <c r="D74" s="398"/>
      <c r="E74" s="436" t="s">
        <v>101</v>
      </c>
      <c r="F74" s="436"/>
      <c r="G74" s="436"/>
      <c r="H74" s="437" t="n">
        <f aca="false">"#ссыл!+I74+J74+L74"</f>
        <v>0</v>
      </c>
      <c r="I74" s="438" t="n">
        <v>14079.15</v>
      </c>
      <c r="J74" s="439" t="n">
        <v>0</v>
      </c>
      <c r="K74" s="440" t="s">
        <v>101</v>
      </c>
      <c r="L74" s="441" t="n">
        <v>1408</v>
      </c>
    </row>
    <row collapsed="false" customFormat="false" customHeight="true" hidden="true" ht="19.5" outlineLevel="0" r="75">
      <c r="A75" s="43"/>
      <c r="B75" s="43"/>
      <c r="C75" s="398"/>
      <c r="D75" s="398"/>
      <c r="E75" s="436" t="s">
        <v>102</v>
      </c>
      <c r="F75" s="436"/>
      <c r="G75" s="436"/>
      <c r="H75" s="442" t="n">
        <f aca="false">"#ссыл!+I75+J75+L75"</f>
        <v>0</v>
      </c>
      <c r="I75" s="438" t="n">
        <v>0</v>
      </c>
      <c r="J75" s="439" t="n">
        <v>0</v>
      </c>
      <c r="K75" s="440" t="s">
        <v>102</v>
      </c>
      <c r="L75" s="441"/>
    </row>
    <row collapsed="false" customFormat="false" customHeight="true" hidden="true" ht="19.5" outlineLevel="0" r="76">
      <c r="A76" s="43"/>
      <c r="B76" s="43"/>
      <c r="C76" s="398"/>
      <c r="D76" s="398"/>
      <c r="E76" s="436" t="s">
        <v>103</v>
      </c>
      <c r="F76" s="436"/>
      <c r="G76" s="436"/>
      <c r="H76" s="442" t="n">
        <f aca="false">"#ссыл!+I76+J76+L76"</f>
        <v>0</v>
      </c>
      <c r="I76" s="438" t="n">
        <v>3113.89</v>
      </c>
      <c r="J76" s="439" t="n">
        <v>0</v>
      </c>
      <c r="K76" s="440" t="s">
        <v>103</v>
      </c>
      <c r="L76" s="441" t="n">
        <v>533.889</v>
      </c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399" t="s">
        <v>449</v>
      </c>
      <c r="F77" s="399"/>
      <c r="G77" s="399"/>
      <c r="H77" s="433" t="n">
        <f aca="false">H78+H79+H80</f>
        <v>0</v>
      </c>
      <c r="I77" s="433" t="n">
        <f aca="false">I78+I79+I80</f>
        <v>4780.39</v>
      </c>
      <c r="J77" s="433" t="n">
        <f aca="false">J78+J79+J80</f>
        <v>0</v>
      </c>
      <c r="K77" s="407"/>
      <c r="L77" s="435" t="n">
        <f aca="false">L78+L79+L80</f>
        <v>52266.54</v>
      </c>
    </row>
    <row collapsed="false" customFormat="false" customHeight="true" hidden="true" ht="19.5" outlineLevel="0" r="78">
      <c r="A78" s="43"/>
      <c r="B78" s="43"/>
      <c r="C78" s="398"/>
      <c r="D78" s="398"/>
      <c r="E78" s="436" t="s">
        <v>101</v>
      </c>
      <c r="F78" s="436"/>
      <c r="G78" s="436"/>
      <c r="H78" s="442" t="n">
        <f aca="false">"#ссыл!+I78+L78+J78"</f>
        <v>0</v>
      </c>
      <c r="I78" s="438" t="n">
        <v>0</v>
      </c>
      <c r="J78" s="439" t="n">
        <v>0</v>
      </c>
      <c r="K78" s="440" t="s">
        <v>101</v>
      </c>
      <c r="L78" s="441" t="n">
        <v>18791</v>
      </c>
    </row>
    <row collapsed="false" customFormat="false" customHeight="true" hidden="true" ht="19.5" outlineLevel="0" r="79">
      <c r="A79" s="43"/>
      <c r="B79" s="43"/>
      <c r="C79" s="398"/>
      <c r="D79" s="398"/>
      <c r="E79" s="436" t="s">
        <v>102</v>
      </c>
      <c r="F79" s="436"/>
      <c r="G79" s="436"/>
      <c r="H79" s="442" t="n">
        <f aca="false">"#ссыл!+I79+L79+J79"</f>
        <v>0</v>
      </c>
      <c r="I79" s="438" t="n">
        <v>1156.4</v>
      </c>
      <c r="J79" s="439" t="n">
        <v>0</v>
      </c>
      <c r="K79" s="440" t="s">
        <v>102</v>
      </c>
      <c r="L79" s="441" t="n">
        <v>16821.14</v>
      </c>
    </row>
    <row collapsed="false" customFormat="false" customHeight="true" hidden="true" ht="19.5" outlineLevel="0" r="80">
      <c r="A80" s="43"/>
      <c r="B80" s="43"/>
      <c r="C80" s="398"/>
      <c r="D80" s="398"/>
      <c r="E80" s="436" t="s">
        <v>103</v>
      </c>
      <c r="F80" s="436"/>
      <c r="G80" s="436"/>
      <c r="H80" s="442" t="n">
        <f aca="false">"#ссыл!+I80+L80+J80"</f>
        <v>0</v>
      </c>
      <c r="I80" s="438" t="n">
        <v>3623.99</v>
      </c>
      <c r="J80" s="439" t="n">
        <v>0</v>
      </c>
      <c r="K80" s="440" t="s">
        <v>103</v>
      </c>
      <c r="L80" s="441" t="n">
        <v>16654.4</v>
      </c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399" t="s">
        <v>449</v>
      </c>
      <c r="F81" s="399"/>
      <c r="G81" s="399"/>
      <c r="H81" s="433" t="n">
        <f aca="false">H82+H83+H84</f>
        <v>0</v>
      </c>
      <c r="I81" s="443" t="n">
        <f aca="false">I82+I83+I84</f>
        <v>0</v>
      </c>
      <c r="J81" s="443" t="n">
        <f aca="false">J82+J83+J84</f>
        <v>0</v>
      </c>
      <c r="K81" s="407"/>
      <c r="L81" s="444" t="n">
        <f aca="false">L82+L83+L84</f>
        <v>54641</v>
      </c>
    </row>
    <row collapsed="false" customFormat="false" customHeight="true" hidden="true" ht="19.5" outlineLevel="0" r="82">
      <c r="A82" s="43"/>
      <c r="B82" s="43"/>
      <c r="C82" s="398"/>
      <c r="D82" s="398"/>
      <c r="E82" s="436" t="s">
        <v>101</v>
      </c>
      <c r="F82" s="436"/>
      <c r="G82" s="436"/>
      <c r="H82" s="445" t="n">
        <f aca="false">"#ссыл!+I82+J82+L82"</f>
        <v>0</v>
      </c>
      <c r="I82" s="438" t="n">
        <v>0</v>
      </c>
      <c r="J82" s="439" t="n">
        <v>0</v>
      </c>
      <c r="K82" s="440" t="s">
        <v>101</v>
      </c>
      <c r="L82" s="441" t="n">
        <v>18488</v>
      </c>
    </row>
    <row collapsed="false" customFormat="false" customHeight="true" hidden="true" ht="19.5" outlineLevel="0" r="83">
      <c r="A83" s="43"/>
      <c r="B83" s="43"/>
      <c r="C83" s="398"/>
      <c r="D83" s="398"/>
      <c r="E83" s="436" t="s">
        <v>102</v>
      </c>
      <c r="F83" s="436"/>
      <c r="G83" s="436"/>
      <c r="H83" s="445" t="n">
        <f aca="false">"#ссыл!+I83+J83+L83"</f>
        <v>0</v>
      </c>
      <c r="I83" s="438" t="n">
        <v>0</v>
      </c>
      <c r="J83" s="439" t="n">
        <v>0</v>
      </c>
      <c r="K83" s="440" t="s">
        <v>102</v>
      </c>
      <c r="L83" s="441" t="n">
        <v>17648</v>
      </c>
    </row>
    <row collapsed="false" customFormat="false" customHeight="true" hidden="true" ht="19.5" outlineLevel="0" r="84">
      <c r="A84" s="43"/>
      <c r="B84" s="43"/>
      <c r="C84" s="398"/>
      <c r="D84" s="398"/>
      <c r="E84" s="436" t="s">
        <v>103</v>
      </c>
      <c r="F84" s="436"/>
      <c r="G84" s="436"/>
      <c r="H84" s="442" t="n">
        <f aca="false">"#ссыл!+I84+J84+L84"</f>
        <v>0</v>
      </c>
      <c r="I84" s="438" t="n">
        <v>0</v>
      </c>
      <c r="J84" s="439" t="n">
        <v>0</v>
      </c>
      <c r="K84" s="440" t="s">
        <v>103</v>
      </c>
      <c r="L84" s="441" t="n">
        <v>18505</v>
      </c>
    </row>
    <row collapsed="false" customFormat="false" customHeight="false" hidden="true" ht="18.75" outlineLevel="0" r="85">
      <c r="A85" s="47" t="s">
        <v>100</v>
      </c>
      <c r="B85" s="47"/>
      <c r="C85" s="446" t="n">
        <v>41640</v>
      </c>
      <c r="D85" s="446" t="n">
        <v>42735</v>
      </c>
      <c r="E85" s="447"/>
      <c r="F85" s="428"/>
      <c r="G85" s="428"/>
      <c r="H85" s="400" t="n">
        <f aca="false">H81+H77+H73</f>
        <v>0</v>
      </c>
      <c r="I85" s="400" t="n">
        <f aca="false">I81+I77+I73</f>
        <v>21973.43</v>
      </c>
      <c r="J85" s="400" t="n">
        <f aca="false">J81+J77+J73</f>
        <v>0</v>
      </c>
      <c r="K85" s="448"/>
      <c r="L85" s="449" t="n">
        <f aca="false">L81+L77+L73</f>
        <v>108849.429</v>
      </c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445" t="n">
        <f aca="false">"#ссыл!+I86+J86+K86"</f>
        <v>0</v>
      </c>
      <c r="F86" s="445"/>
      <c r="G86" s="445"/>
      <c r="H86" s="445"/>
      <c r="I86" s="450" t="n">
        <v>0</v>
      </c>
      <c r="J86" s="450" t="n">
        <v>0</v>
      </c>
      <c r="K86" s="450" t="n">
        <v>113.4</v>
      </c>
      <c r="L86" s="450"/>
    </row>
    <row collapsed="false" customFormat="false" customHeight="false" hidden="true" ht="15" outlineLevel="0" r="87">
      <c r="A87" s="43"/>
      <c r="B87" s="43"/>
      <c r="C87" s="398"/>
      <c r="D87" s="398"/>
      <c r="E87" s="445"/>
      <c r="F87" s="445"/>
      <c r="G87" s="445"/>
      <c r="H87" s="445"/>
      <c r="I87" s="450"/>
      <c r="J87" s="450"/>
      <c r="K87" s="450"/>
      <c r="L87" s="450"/>
    </row>
    <row collapsed="false" customFormat="false" customHeight="true" hidden="true" ht="16.5" outlineLevel="0" r="88">
      <c r="A88" s="43"/>
      <c r="B88" s="43"/>
      <c r="C88" s="398" t="n">
        <v>42005</v>
      </c>
      <c r="D88" s="398" t="n">
        <v>42369</v>
      </c>
      <c r="E88" s="445" t="n">
        <f aca="false">"#ссыл!+I88+J88+K88"</f>
        <v>0</v>
      </c>
      <c r="F88" s="445"/>
      <c r="G88" s="445"/>
      <c r="H88" s="445"/>
      <c r="I88" s="450" t="n">
        <v>0</v>
      </c>
      <c r="J88" s="450" t="n">
        <v>0</v>
      </c>
      <c r="K88" s="450" t="n">
        <v>1096.49</v>
      </c>
      <c r="L88" s="450"/>
    </row>
    <row collapsed="false" customFormat="false" customHeight="false" hidden="true" ht="15" outlineLevel="0" r="89">
      <c r="A89" s="43"/>
      <c r="B89" s="43"/>
      <c r="C89" s="398"/>
      <c r="D89" s="398"/>
      <c r="E89" s="445"/>
      <c r="F89" s="445"/>
      <c r="G89" s="445"/>
      <c r="H89" s="445"/>
      <c r="I89" s="450"/>
      <c r="J89" s="450"/>
      <c r="K89" s="450"/>
      <c r="L89" s="450"/>
    </row>
    <row collapsed="false" customFormat="false" customHeight="true" hidden="true" ht="16.5" outlineLevel="0" r="90">
      <c r="A90" s="43"/>
      <c r="B90" s="43"/>
      <c r="C90" s="398" t="n">
        <v>42370</v>
      </c>
      <c r="D90" s="398" t="n">
        <v>42735</v>
      </c>
      <c r="E90" s="445" t="n">
        <f aca="false">"#ссыл!+I90+J90+K90"</f>
        <v>0</v>
      </c>
      <c r="F90" s="445"/>
      <c r="G90" s="445"/>
      <c r="H90" s="445"/>
      <c r="I90" s="450" t="n">
        <v>0</v>
      </c>
      <c r="J90" s="450" t="n">
        <v>0</v>
      </c>
      <c r="K90" s="450" t="n">
        <v>214</v>
      </c>
      <c r="L90" s="450"/>
    </row>
    <row collapsed="false" customFormat="false" customHeight="false" hidden="true" ht="15" outlineLevel="0" r="91">
      <c r="A91" s="43"/>
      <c r="B91" s="43"/>
      <c r="C91" s="398"/>
      <c r="D91" s="398"/>
      <c r="E91" s="445"/>
      <c r="F91" s="445"/>
      <c r="G91" s="445"/>
      <c r="H91" s="445"/>
      <c r="I91" s="450"/>
      <c r="J91" s="450"/>
      <c r="K91" s="450"/>
      <c r="L91" s="450"/>
    </row>
    <row collapsed="false" customFormat="false" customHeight="true" hidden="true" ht="23.85" outlineLevel="0" r="92">
      <c r="A92" s="47" t="s">
        <v>116</v>
      </c>
      <c r="B92" s="47"/>
      <c r="C92" s="446" t="n">
        <v>41640</v>
      </c>
      <c r="D92" s="446" t="n">
        <v>42735</v>
      </c>
      <c r="E92" s="433" t="n">
        <f aca="false">SUM(E86:E91)</f>
        <v>0</v>
      </c>
      <c r="F92" s="433"/>
      <c r="G92" s="433"/>
      <c r="H92" s="433"/>
      <c r="I92" s="434" t="n">
        <f aca="false">SUM(I86:I91)</f>
        <v>0</v>
      </c>
      <c r="J92" s="434" t="n">
        <f aca="false">SUM(J86:J91)</f>
        <v>0</v>
      </c>
      <c r="K92" s="433" t="n">
        <f aca="false">SUM(K86:K91)</f>
        <v>1423.89</v>
      </c>
      <c r="L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433" t="n">
        <f aca="false">"#ссыл!+I93+J93+K93"</f>
        <v>0</v>
      </c>
      <c r="F93" s="433"/>
      <c r="G93" s="433"/>
      <c r="H93" s="433"/>
      <c r="I93" s="433" t="n">
        <f aca="false">I106+I113</f>
        <v>0</v>
      </c>
      <c r="J93" s="433" t="n">
        <f aca="false">J106+J113</f>
        <v>0</v>
      </c>
      <c r="K93" s="433" t="n">
        <f aca="false">K106+K113</f>
        <v>141.8</v>
      </c>
      <c r="L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33"/>
      <c r="F94" s="433"/>
      <c r="G94" s="433"/>
      <c r="H94" s="433"/>
      <c r="I94" s="433"/>
      <c r="J94" s="433"/>
      <c r="K94" s="433"/>
      <c r="L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451" t="s">
        <v>449</v>
      </c>
      <c r="F95" s="451"/>
      <c r="G95" s="451"/>
      <c r="H95" s="433" t="n">
        <f aca="false">H96+H97+H98+H99</f>
        <v>0</v>
      </c>
      <c r="I95" s="452" t="n">
        <f aca="false">I96+I97+I98+I99</f>
        <v>0</v>
      </c>
      <c r="J95" s="452" t="n">
        <f aca="false">J96+J97+J98+J99</f>
        <v>0</v>
      </c>
      <c r="K95" s="453"/>
      <c r="L95" s="454"/>
    </row>
    <row collapsed="false" customFormat="false" customHeight="true" hidden="true" ht="26.25" outlineLevel="0" r="96">
      <c r="A96" s="388"/>
      <c r="B96" s="43"/>
      <c r="C96" s="398"/>
      <c r="D96" s="398"/>
      <c r="E96" s="417" t="s">
        <v>101</v>
      </c>
      <c r="F96" s="417"/>
      <c r="G96" s="417"/>
      <c r="H96" s="418" t="n">
        <f aca="false">"#ссыл!+I96+J96+#ссыл!"</f>
        <v>0</v>
      </c>
      <c r="I96" s="418" t="n">
        <f aca="false">I116</f>
        <v>0</v>
      </c>
      <c r="J96" s="418" t="n">
        <f aca="false">J116</f>
        <v>0</v>
      </c>
      <c r="K96" s="455"/>
      <c r="L96" s="456"/>
    </row>
    <row collapsed="false" customFormat="false" customHeight="true" hidden="true" ht="26.25" outlineLevel="0" r="97">
      <c r="A97" s="388"/>
      <c r="B97" s="43"/>
      <c r="C97" s="398"/>
      <c r="D97" s="398"/>
      <c r="E97" s="417" t="s">
        <v>102</v>
      </c>
      <c r="F97" s="417"/>
      <c r="G97" s="417"/>
      <c r="H97" s="418" t="n">
        <f aca="false">"#ссыл!+I97+J97+#ссыл!"</f>
        <v>0</v>
      </c>
      <c r="I97" s="418" t="n">
        <f aca="false">I117</f>
        <v>0</v>
      </c>
      <c r="J97" s="418" t="n">
        <f aca="false">J117</f>
        <v>0</v>
      </c>
      <c r="K97" s="457"/>
      <c r="L97" s="458"/>
    </row>
    <row collapsed="false" customFormat="false" customHeight="true" hidden="true" ht="21.75" outlineLevel="0" r="98">
      <c r="A98" s="388"/>
      <c r="B98" s="43"/>
      <c r="C98" s="398"/>
      <c r="D98" s="398"/>
      <c r="E98" s="417" t="s">
        <v>103</v>
      </c>
      <c r="F98" s="417"/>
      <c r="G98" s="417"/>
      <c r="H98" s="418" t="n">
        <f aca="false">"#ссыл!+I98+J98+#ссыл!"</f>
        <v>0</v>
      </c>
      <c r="I98" s="418" t="n">
        <f aca="false">I118</f>
        <v>0</v>
      </c>
      <c r="J98" s="418" t="n">
        <f aca="false">J118</f>
        <v>0</v>
      </c>
      <c r="K98" s="455"/>
      <c r="L98" s="456"/>
    </row>
    <row collapsed="false" customFormat="false" customHeight="true" hidden="true" ht="33" outlineLevel="0" r="99">
      <c r="A99" s="388"/>
      <c r="B99" s="43"/>
      <c r="C99" s="398"/>
      <c r="D99" s="398"/>
      <c r="E99" s="459" t="s">
        <v>69</v>
      </c>
      <c r="F99" s="459"/>
      <c r="G99" s="459"/>
      <c r="H99" s="418" t="n">
        <f aca="false">"#ссыл!+I99+J99+#ссыл!"</f>
        <v>0</v>
      </c>
      <c r="I99" s="418" t="n">
        <f aca="false">I119</f>
        <v>0</v>
      </c>
      <c r="J99" s="418" t="n">
        <f aca="false">J119</f>
        <v>0</v>
      </c>
      <c r="K99" s="460"/>
      <c r="L99" s="461"/>
    </row>
    <row collapsed="false" customFormat="false" customHeight="true" hidden="true" ht="33" outlineLevel="0" r="100">
      <c r="A100" s="388"/>
      <c r="B100" s="43"/>
      <c r="C100" s="462"/>
      <c r="D100" s="462"/>
      <c r="E100" s="453"/>
      <c r="F100" s="454" t="s">
        <v>449</v>
      </c>
      <c r="G100" s="454"/>
      <c r="H100" s="433" t="n">
        <f aca="false">H101+H102+H103+H104</f>
        <v>0</v>
      </c>
      <c r="I100" s="452" t="n">
        <f aca="false">I101+I102+I103+I104</f>
        <v>0</v>
      </c>
      <c r="J100" s="452" t="n">
        <f aca="false">J101+J102+J103+J104</f>
        <v>0</v>
      </c>
      <c r="K100" s="453"/>
      <c r="L100" s="454"/>
    </row>
    <row collapsed="false" customFormat="false" customHeight="true" hidden="true" ht="33" outlineLevel="0" r="101">
      <c r="A101" s="388"/>
      <c r="B101" s="43"/>
      <c r="C101" s="462"/>
      <c r="D101" s="462"/>
      <c r="E101" s="417" t="s">
        <v>101</v>
      </c>
      <c r="F101" s="417"/>
      <c r="G101" s="417"/>
      <c r="H101" s="418" t="n">
        <f aca="false">"#ссыл!+I101+J101+#ссыл!"</f>
        <v>0</v>
      </c>
      <c r="I101" s="418" t="n">
        <f aca="false">I121</f>
        <v>0</v>
      </c>
      <c r="J101" s="418" t="n">
        <f aca="false">J121</f>
        <v>0</v>
      </c>
      <c r="K101" s="455"/>
      <c r="L101" s="456"/>
    </row>
    <row collapsed="false" customFormat="false" customHeight="true" hidden="true" ht="33" outlineLevel="0" r="102">
      <c r="A102" s="388"/>
      <c r="B102" s="43"/>
      <c r="C102" s="462"/>
      <c r="D102" s="462"/>
      <c r="E102" s="417" t="s">
        <v>102</v>
      </c>
      <c r="F102" s="417"/>
      <c r="G102" s="417"/>
      <c r="H102" s="418" t="n">
        <f aca="false">"#ссыл!+I102+J102+#ссыл!"</f>
        <v>0</v>
      </c>
      <c r="I102" s="418" t="n">
        <f aca="false">I122</f>
        <v>0</v>
      </c>
      <c r="J102" s="418" t="n">
        <f aca="false">J122</f>
        <v>0</v>
      </c>
      <c r="K102" s="457"/>
      <c r="L102" s="458"/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417" t="s">
        <v>103</v>
      </c>
      <c r="F103" s="417"/>
      <c r="G103" s="417"/>
      <c r="H103" s="418" t="n">
        <f aca="false">"#ссыл!+I103+J103+#ссыл!"</f>
        <v>0</v>
      </c>
      <c r="I103" s="418" t="n">
        <f aca="false">I123</f>
        <v>0</v>
      </c>
      <c r="J103" s="418" t="n">
        <f aca="false">J123</f>
        <v>0</v>
      </c>
      <c r="K103" s="455"/>
      <c r="L103" s="456"/>
    </row>
    <row collapsed="false" customFormat="false" customHeight="true" hidden="true" ht="19.5" outlineLevel="0" r="104">
      <c r="A104" s="388"/>
      <c r="B104" s="43"/>
      <c r="C104" s="398"/>
      <c r="D104" s="398"/>
      <c r="E104" s="459" t="s">
        <v>69</v>
      </c>
      <c r="F104" s="459"/>
      <c r="G104" s="459"/>
      <c r="H104" s="418" t="n">
        <f aca="false">"#ссыл!+I104+J104+#ссыл!"</f>
        <v>0</v>
      </c>
      <c r="I104" s="418" t="n">
        <f aca="false">I124</f>
        <v>0</v>
      </c>
      <c r="J104" s="418" t="n">
        <f aca="false">J124</f>
        <v>0</v>
      </c>
      <c r="K104" s="460"/>
      <c r="L104" s="461"/>
    </row>
    <row collapsed="false" customFormat="false" customHeight="true" hidden="true" ht="23.85" outlineLevel="0" r="105">
      <c r="A105" s="463" t="s">
        <v>116</v>
      </c>
      <c r="B105" s="463"/>
      <c r="C105" s="464" t="n">
        <v>41640</v>
      </c>
      <c r="D105" s="464" t="n">
        <v>42735</v>
      </c>
      <c r="E105" s="433" t="n">
        <f aca="false">H100+H95++++++E93</f>
        <v>0</v>
      </c>
      <c r="F105" s="433"/>
      <c r="G105" s="433"/>
      <c r="H105" s="433"/>
      <c r="I105" s="434" t="n">
        <f aca="false">I100+I95+I93</f>
        <v>0</v>
      </c>
      <c r="J105" s="434" t="n">
        <f aca="false">J100+J95+J93</f>
        <v>0</v>
      </c>
      <c r="K105" s="433" t="n">
        <f aca="false">"#ссыл!+#ссыл!+K93"</f>
        <v>0</v>
      </c>
      <c r="L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445" t="n">
        <f aca="false">"#ссыл!+I106+J106+K106"</f>
        <v>0</v>
      </c>
      <c r="F106" s="445"/>
      <c r="G106" s="445"/>
      <c r="H106" s="445"/>
      <c r="I106" s="450" t="n">
        <v>0</v>
      </c>
      <c r="J106" s="450" t="n">
        <v>0</v>
      </c>
      <c r="K106" s="450" t="n">
        <v>141.8</v>
      </c>
      <c r="L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45"/>
      <c r="F107" s="445"/>
      <c r="G107" s="445"/>
      <c r="H107" s="445"/>
      <c r="I107" s="450"/>
      <c r="J107" s="450"/>
      <c r="K107" s="450"/>
      <c r="L107" s="450"/>
    </row>
    <row collapsed="false" customFormat="false" customHeight="true" hidden="true" ht="16.5" outlineLevel="0" r="108">
      <c r="A108" s="465"/>
      <c r="B108" s="43"/>
      <c r="C108" s="398" t="n">
        <v>41640</v>
      </c>
      <c r="D108" s="398" t="n">
        <v>42004</v>
      </c>
      <c r="E108" s="445" t="n">
        <f aca="false">"#ссыл!+I108+J108+K108"</f>
        <v>0</v>
      </c>
      <c r="F108" s="445"/>
      <c r="G108" s="445"/>
      <c r="H108" s="445"/>
      <c r="I108" s="450" t="n">
        <v>0</v>
      </c>
      <c r="J108" s="450" t="n">
        <v>0</v>
      </c>
      <c r="K108" s="450" t="n">
        <v>360.5</v>
      </c>
      <c r="L108" s="450"/>
    </row>
    <row collapsed="false" customFormat="false" customHeight="false" hidden="true" ht="15" outlineLevel="0" r="109">
      <c r="A109" s="465"/>
      <c r="B109" s="43"/>
      <c r="C109" s="398"/>
      <c r="D109" s="398"/>
      <c r="E109" s="445"/>
      <c r="F109" s="445"/>
      <c r="G109" s="445"/>
      <c r="H109" s="445"/>
      <c r="I109" s="450"/>
      <c r="J109" s="450"/>
      <c r="K109" s="450"/>
      <c r="L109" s="450"/>
    </row>
    <row collapsed="false" customFormat="false" customHeight="true" hidden="true" ht="16.5" outlineLevel="0" r="110">
      <c r="A110" s="465"/>
      <c r="B110" s="43"/>
      <c r="C110" s="398" t="n">
        <v>41640</v>
      </c>
      <c r="D110" s="398" t="n">
        <v>42004</v>
      </c>
      <c r="E110" s="445" t="n">
        <f aca="false">"#ссыл!+I110+J110+K110"</f>
        <v>0</v>
      </c>
      <c r="F110" s="445"/>
      <c r="G110" s="445"/>
      <c r="H110" s="445"/>
      <c r="I110" s="450" t="n">
        <v>0</v>
      </c>
      <c r="J110" s="450" t="n">
        <v>0</v>
      </c>
      <c r="K110" s="450" t="n">
        <v>282.2</v>
      </c>
      <c r="L110" s="450"/>
    </row>
    <row collapsed="false" customFormat="false" customHeight="false" hidden="true" ht="15" outlineLevel="0" r="111">
      <c r="A111" s="219"/>
      <c r="B111" s="43"/>
      <c r="C111" s="398"/>
      <c r="D111" s="398"/>
      <c r="E111" s="445"/>
      <c r="F111" s="445"/>
      <c r="G111" s="445"/>
      <c r="H111" s="445"/>
      <c r="I111" s="450"/>
      <c r="J111" s="450"/>
      <c r="K111" s="450"/>
      <c r="L111" s="450"/>
    </row>
    <row collapsed="false" customFormat="false" customHeight="true" hidden="true" ht="23.85" outlineLevel="0" r="112">
      <c r="A112" s="47" t="s">
        <v>116</v>
      </c>
      <c r="B112" s="47"/>
      <c r="C112" s="446" t="n">
        <v>41640</v>
      </c>
      <c r="D112" s="446" t="n">
        <v>42735</v>
      </c>
      <c r="E112" s="433" t="n">
        <f aca="false">SUM(E106:E111)</f>
        <v>0</v>
      </c>
      <c r="F112" s="433"/>
      <c r="G112" s="433"/>
      <c r="H112" s="433"/>
      <c r="I112" s="434" t="n">
        <f aca="false">SUM(I106:I111)</f>
        <v>0</v>
      </c>
      <c r="J112" s="434" t="n">
        <f aca="false">SUM(J106:J111)</f>
        <v>0</v>
      </c>
      <c r="K112" s="433" t="n">
        <f aca="false">SUM(K106:K111)</f>
        <v>784.5</v>
      </c>
      <c r="L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445" t="n">
        <f aca="false">"#ссыл!+I113+J113+K113"</f>
        <v>0</v>
      </c>
      <c r="F113" s="445"/>
      <c r="G113" s="445"/>
      <c r="H113" s="445"/>
      <c r="I113" s="450" t="n">
        <v>0</v>
      </c>
      <c r="J113" s="450" t="n">
        <v>0</v>
      </c>
      <c r="K113" s="450" t="n">
        <v>0</v>
      </c>
      <c r="L113" s="450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45"/>
      <c r="F114" s="445"/>
      <c r="G114" s="445"/>
      <c r="H114" s="445"/>
      <c r="I114" s="450"/>
      <c r="J114" s="450"/>
      <c r="K114" s="450"/>
      <c r="L114" s="450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453"/>
      <c r="F115" s="454" t="s">
        <v>449</v>
      </c>
      <c r="G115" s="454"/>
      <c r="H115" s="433" t="n">
        <f aca="false">H116+H117+H118+H119</f>
        <v>0</v>
      </c>
      <c r="I115" s="452" t="n">
        <v>0</v>
      </c>
      <c r="J115" s="453" t="n">
        <v>0</v>
      </c>
      <c r="K115" s="466"/>
      <c r="L115" s="467"/>
    </row>
    <row collapsed="false" customFormat="false" customHeight="true" hidden="true" ht="19.5" outlineLevel="0" r="116">
      <c r="A116" s="465"/>
      <c r="B116" s="43"/>
      <c r="C116" s="398"/>
      <c r="D116" s="398"/>
      <c r="E116" s="436" t="s">
        <v>101</v>
      </c>
      <c r="F116" s="436"/>
      <c r="G116" s="436"/>
      <c r="H116" s="468" t="n">
        <f aca="false">"#ссыл!+I116++J116+#ссыл!"</f>
        <v>0</v>
      </c>
      <c r="I116" s="450" t="n">
        <v>0</v>
      </c>
      <c r="J116" s="450" t="n">
        <v>0</v>
      </c>
      <c r="K116" s="469" t="s">
        <v>101</v>
      </c>
      <c r="L116" s="470"/>
    </row>
    <row collapsed="false" customFormat="false" customHeight="true" hidden="true" ht="19.5" outlineLevel="0" r="117">
      <c r="A117" s="465"/>
      <c r="B117" s="43"/>
      <c r="C117" s="398"/>
      <c r="D117" s="398"/>
      <c r="E117" s="436" t="s">
        <v>102</v>
      </c>
      <c r="F117" s="436"/>
      <c r="G117" s="436"/>
      <c r="H117" s="445" t="n">
        <f aca="false">"#ссыл!+I117++J117+#ссыл!"</f>
        <v>0</v>
      </c>
      <c r="I117" s="450" t="n">
        <v>0</v>
      </c>
      <c r="J117" s="450" t="n">
        <v>0</v>
      </c>
      <c r="K117" s="471" t="s">
        <v>102</v>
      </c>
      <c r="L117" s="450"/>
    </row>
    <row collapsed="false" customFormat="false" customHeight="true" hidden="true" ht="19.5" outlineLevel="0" r="118">
      <c r="A118" s="465"/>
      <c r="B118" s="43"/>
      <c r="C118" s="398"/>
      <c r="D118" s="398"/>
      <c r="E118" s="436" t="s">
        <v>103</v>
      </c>
      <c r="F118" s="436"/>
      <c r="G118" s="436"/>
      <c r="H118" s="468" t="n">
        <f aca="false">"#ссыл!+I118++J118+#ссыл!"</f>
        <v>0</v>
      </c>
      <c r="I118" s="450" t="n">
        <v>0</v>
      </c>
      <c r="J118" s="450" t="n">
        <v>0</v>
      </c>
      <c r="K118" s="471" t="s">
        <v>103</v>
      </c>
      <c r="L118" s="450"/>
    </row>
    <row collapsed="false" customFormat="false" customHeight="true" hidden="true" ht="19.5" outlineLevel="0" r="119">
      <c r="A119" s="465"/>
      <c r="B119" s="43"/>
      <c r="C119" s="398"/>
      <c r="D119" s="398"/>
      <c r="E119" s="472" t="s">
        <v>69</v>
      </c>
      <c r="F119" s="472"/>
      <c r="G119" s="472"/>
      <c r="H119" s="445" t="n">
        <f aca="false">"#ссыл!+I119++J119+#ссыл!"</f>
        <v>0</v>
      </c>
      <c r="I119" s="473" t="n">
        <v>0</v>
      </c>
      <c r="J119" s="473" t="n">
        <v>0</v>
      </c>
      <c r="K119" s="474" t="s">
        <v>69</v>
      </c>
      <c r="L119" s="473"/>
    </row>
    <row collapsed="false" customFormat="false" customHeight="true" hidden="true" ht="19.5" outlineLevel="0" r="120">
      <c r="A120" s="465"/>
      <c r="B120" s="43"/>
      <c r="C120" s="462"/>
      <c r="D120" s="462"/>
      <c r="E120" s="475" t="s">
        <v>449</v>
      </c>
      <c r="F120" s="475"/>
      <c r="G120" s="475"/>
      <c r="H120" s="433" t="n">
        <f aca="false">H121+H122+H123+H124</f>
        <v>0</v>
      </c>
      <c r="I120" s="433" t="n">
        <f aca="false">I121+I122+I123</f>
        <v>0</v>
      </c>
      <c r="J120" s="433" t="n">
        <f aca="false">J121+J122+J123</f>
        <v>0</v>
      </c>
      <c r="K120" s="467"/>
      <c r="L120" s="467"/>
    </row>
    <row collapsed="false" customFormat="false" customHeight="true" hidden="true" ht="19.5" outlineLevel="0" r="121">
      <c r="A121" s="465"/>
      <c r="B121" s="43"/>
      <c r="C121" s="462"/>
      <c r="D121" s="462"/>
      <c r="E121" s="436" t="s">
        <v>101</v>
      </c>
      <c r="F121" s="436"/>
      <c r="G121" s="436"/>
      <c r="H121" s="476" t="n">
        <f aca="false">"#ссыл!+I121+J121++#ссыл!"</f>
        <v>0</v>
      </c>
      <c r="I121" s="473" t="n">
        <v>0</v>
      </c>
      <c r="J121" s="473" t="n">
        <v>0</v>
      </c>
      <c r="K121" s="471" t="s">
        <v>101</v>
      </c>
      <c r="L121" s="450"/>
    </row>
    <row collapsed="false" customFormat="false" customHeight="true" hidden="true" ht="19.5" outlineLevel="0" r="122">
      <c r="A122" s="465"/>
      <c r="B122" s="43"/>
      <c r="C122" s="462"/>
      <c r="D122" s="462"/>
      <c r="E122" s="436" t="s">
        <v>102</v>
      </c>
      <c r="F122" s="436"/>
      <c r="G122" s="436"/>
      <c r="H122" s="468" t="n">
        <f aca="false">"#ссыл!+I122+J122++#ссыл!"</f>
        <v>0</v>
      </c>
      <c r="I122" s="450" t="n">
        <v>0</v>
      </c>
      <c r="J122" s="450" t="n">
        <v>0</v>
      </c>
      <c r="K122" s="471" t="s">
        <v>102</v>
      </c>
      <c r="L122" s="450"/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436" t="s">
        <v>103</v>
      </c>
      <c r="F123" s="436"/>
      <c r="G123" s="436"/>
      <c r="H123" s="476" t="n">
        <f aca="false">"#ссыл!+I123+J123++#ссыл!"</f>
        <v>0</v>
      </c>
      <c r="I123" s="450" t="n">
        <v>0</v>
      </c>
      <c r="J123" s="450" t="n">
        <v>0</v>
      </c>
      <c r="K123" s="471" t="s">
        <v>103</v>
      </c>
      <c r="L123" s="450"/>
    </row>
    <row collapsed="false" customFormat="false" customHeight="true" hidden="true" ht="19.5" outlineLevel="0" r="124">
      <c r="A124" s="465"/>
      <c r="B124" s="43"/>
      <c r="C124" s="398"/>
      <c r="D124" s="398"/>
      <c r="E124" s="472" t="s">
        <v>69</v>
      </c>
      <c r="F124" s="472"/>
      <c r="G124" s="472"/>
      <c r="H124" s="468" t="n">
        <f aca="false">"#ссыл!+I124+J124++#ссыл!"</f>
        <v>0</v>
      </c>
      <c r="I124" s="470" t="n">
        <v>0</v>
      </c>
      <c r="J124" s="470" t="n">
        <v>0</v>
      </c>
      <c r="K124" s="471" t="s">
        <v>69</v>
      </c>
      <c r="L124" s="450"/>
    </row>
    <row collapsed="false" customFormat="false" customHeight="true" hidden="true" ht="23.85" outlineLevel="0" r="125">
      <c r="A125" s="48" t="s">
        <v>116</v>
      </c>
      <c r="B125" s="47"/>
      <c r="C125" s="446" t="n">
        <v>41640</v>
      </c>
      <c r="D125" s="446" t="n">
        <v>42735</v>
      </c>
      <c r="E125" s="433" t="n">
        <f aca="false">H120+H115+E113</f>
        <v>0</v>
      </c>
      <c r="F125" s="433"/>
      <c r="G125" s="433"/>
      <c r="H125" s="433"/>
      <c r="I125" s="434" t="n">
        <f aca="false">I113+I115+I120</f>
        <v>0</v>
      </c>
      <c r="J125" s="434" t="n">
        <f aca="false">J113+J115+J120</f>
        <v>0</v>
      </c>
      <c r="K125" s="433" t="n">
        <f aca="false">"#ссыл!+#ссыл!+K113"</f>
        <v>0</v>
      </c>
      <c r="L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418" t="n">
        <f aca="false">E133</f>
        <v>0</v>
      </c>
      <c r="F126" s="418"/>
      <c r="G126" s="418"/>
      <c r="H126" s="418"/>
      <c r="I126" s="418" t="n">
        <f aca="false">I133</f>
        <v>0</v>
      </c>
      <c r="J126" s="418" t="n">
        <f aca="false">J133</f>
        <v>0</v>
      </c>
      <c r="K126" s="418" t="n">
        <f aca="false">K133</f>
        <v>832.375</v>
      </c>
      <c r="L126" s="418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18"/>
      <c r="F127" s="418"/>
      <c r="G127" s="418"/>
      <c r="H127" s="418"/>
      <c r="I127" s="418"/>
      <c r="J127" s="418"/>
      <c r="K127" s="418"/>
      <c r="L127" s="418"/>
    </row>
    <row collapsed="false" customFormat="false" customHeight="true" hidden="true" ht="16.5" outlineLevel="0" r="128">
      <c r="A128" s="161"/>
      <c r="B128" s="43"/>
      <c r="C128" s="398" t="n">
        <v>41640</v>
      </c>
      <c r="D128" s="398" t="n">
        <v>42004</v>
      </c>
      <c r="E128" s="418" t="n">
        <f aca="false">E135</f>
        <v>0</v>
      </c>
      <c r="F128" s="418"/>
      <c r="G128" s="418"/>
      <c r="H128" s="418"/>
      <c r="I128" s="418" t="n">
        <f aca="false">I135</f>
        <v>0</v>
      </c>
      <c r="J128" s="418" t="n">
        <f aca="false">J135</f>
        <v>0</v>
      </c>
      <c r="K128" s="418" t="n">
        <f aca="false">K135</f>
        <v>1057.2</v>
      </c>
      <c r="L128" s="418"/>
    </row>
    <row collapsed="false" customFormat="false" customHeight="false" hidden="true" ht="15" outlineLevel="0" r="129">
      <c r="A129" s="161"/>
      <c r="B129" s="43"/>
      <c r="C129" s="398"/>
      <c r="D129" s="398"/>
      <c r="E129" s="418"/>
      <c r="F129" s="418"/>
      <c r="G129" s="418"/>
      <c r="H129" s="418"/>
      <c r="I129" s="418"/>
      <c r="J129" s="418"/>
      <c r="K129" s="418"/>
      <c r="L129" s="418"/>
    </row>
    <row collapsed="false" customFormat="false" customHeight="true" hidden="true" ht="16.5" outlineLevel="0" r="130">
      <c r="A130" s="161"/>
      <c r="B130" s="43"/>
      <c r="C130" s="398" t="n">
        <v>41640</v>
      </c>
      <c r="D130" s="398" t="n">
        <v>42004</v>
      </c>
      <c r="E130" s="418" t="n">
        <f aca="false">E137</f>
        <v>0</v>
      </c>
      <c r="F130" s="418"/>
      <c r="G130" s="418"/>
      <c r="H130" s="418"/>
      <c r="I130" s="418" t="n">
        <f aca="false">I137</f>
        <v>0</v>
      </c>
      <c r="J130" s="418" t="n">
        <f aca="false">J137</f>
        <v>0</v>
      </c>
      <c r="K130" s="418" t="n">
        <f aca="false">K137</f>
        <v>1013.1</v>
      </c>
      <c r="L130" s="418"/>
    </row>
    <row collapsed="false" customFormat="false" customHeight="false" hidden="true" ht="15" outlineLevel="0" r="131">
      <c r="A131" s="219"/>
      <c r="B131" s="43"/>
      <c r="C131" s="398"/>
      <c r="D131" s="398"/>
      <c r="E131" s="418"/>
      <c r="F131" s="418"/>
      <c r="G131" s="418"/>
      <c r="H131" s="418"/>
      <c r="I131" s="418"/>
      <c r="J131" s="418"/>
      <c r="K131" s="418"/>
      <c r="L131" s="418"/>
    </row>
    <row collapsed="false" customFormat="false" customHeight="true" hidden="true" ht="23.85" outlineLevel="0" r="132">
      <c r="A132" s="47" t="s">
        <v>100</v>
      </c>
      <c r="B132" s="47"/>
      <c r="C132" s="446" t="n">
        <v>41640</v>
      </c>
      <c r="D132" s="446" t="n">
        <v>42735</v>
      </c>
      <c r="E132" s="433" t="n">
        <f aca="false">SUM(E126:E131)</f>
        <v>0</v>
      </c>
      <c r="F132" s="433"/>
      <c r="G132" s="433"/>
      <c r="H132" s="433"/>
      <c r="I132" s="434" t="n">
        <f aca="false">SUM(I126:I131)</f>
        <v>0</v>
      </c>
      <c r="J132" s="434" t="n">
        <f aca="false">SUM(J126:J131)</f>
        <v>0</v>
      </c>
      <c r="K132" s="433" t="n">
        <f aca="false">SUM(K126:K131)</f>
        <v>2902.675</v>
      </c>
      <c r="L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445" t="n">
        <f aca="false">"#ссыл!+I133+J133+K133"</f>
        <v>0</v>
      </c>
      <c r="F133" s="445"/>
      <c r="G133" s="445"/>
      <c r="H133" s="445"/>
      <c r="I133" s="477" t="n">
        <v>0</v>
      </c>
      <c r="J133" s="477" t="n">
        <v>0</v>
      </c>
      <c r="K133" s="450" t="n">
        <v>832.375</v>
      </c>
      <c r="L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45"/>
      <c r="F134" s="445"/>
      <c r="G134" s="445"/>
      <c r="H134" s="445"/>
      <c r="I134" s="477"/>
      <c r="J134" s="477"/>
      <c r="K134" s="450"/>
      <c r="L134" s="450"/>
    </row>
    <row collapsed="false" customFormat="false" customHeight="true" hidden="true" ht="16.5" outlineLevel="0" r="135">
      <c r="A135" s="465"/>
      <c r="B135" s="43"/>
      <c r="C135" s="398" t="n">
        <v>41640</v>
      </c>
      <c r="D135" s="398" t="n">
        <v>42004</v>
      </c>
      <c r="E135" s="445" t="n">
        <f aca="false">"#ссыл!+I135+J135+K135"</f>
        <v>0</v>
      </c>
      <c r="F135" s="445"/>
      <c r="G135" s="445"/>
      <c r="H135" s="445"/>
      <c r="I135" s="477" t="n">
        <v>0</v>
      </c>
      <c r="J135" s="477" t="n">
        <v>0</v>
      </c>
      <c r="K135" s="450" t="n">
        <v>1057.2</v>
      </c>
      <c r="L135" s="450"/>
    </row>
    <row collapsed="false" customFormat="false" customHeight="false" hidden="true" ht="15" outlineLevel="0" r="136">
      <c r="A136" s="465"/>
      <c r="B136" s="43"/>
      <c r="C136" s="398"/>
      <c r="D136" s="398"/>
      <c r="E136" s="445"/>
      <c r="F136" s="445"/>
      <c r="G136" s="445"/>
      <c r="H136" s="445"/>
      <c r="I136" s="477"/>
      <c r="J136" s="477"/>
      <c r="K136" s="450"/>
      <c r="L136" s="450"/>
    </row>
    <row collapsed="false" customFormat="false" customHeight="true" hidden="true" ht="16.5" outlineLevel="0" r="137">
      <c r="A137" s="465"/>
      <c r="B137" s="43"/>
      <c r="C137" s="398" t="n">
        <v>41640</v>
      </c>
      <c r="D137" s="398" t="n">
        <v>42004</v>
      </c>
      <c r="E137" s="445" t="n">
        <f aca="false">"#ссыл!+I137+J137+K137"</f>
        <v>0</v>
      </c>
      <c r="F137" s="445"/>
      <c r="G137" s="445"/>
      <c r="H137" s="445"/>
      <c r="I137" s="477" t="n">
        <v>0</v>
      </c>
      <c r="J137" s="477" t="n">
        <v>0</v>
      </c>
      <c r="K137" s="450" t="n">
        <v>1013.1</v>
      </c>
      <c r="L137" s="450"/>
    </row>
    <row collapsed="false" customFormat="false" customHeight="false" hidden="true" ht="15" outlineLevel="0" r="138">
      <c r="A138" s="219"/>
      <c r="B138" s="43"/>
      <c r="C138" s="398"/>
      <c r="D138" s="398"/>
      <c r="E138" s="445"/>
      <c r="F138" s="445"/>
      <c r="G138" s="445"/>
      <c r="H138" s="445"/>
      <c r="I138" s="477"/>
      <c r="J138" s="477"/>
      <c r="K138" s="450"/>
      <c r="L138" s="450"/>
    </row>
    <row collapsed="false" customFormat="false" customHeight="true" hidden="true" ht="23.85" outlineLevel="0" r="139">
      <c r="A139" s="47" t="s">
        <v>100</v>
      </c>
      <c r="B139" s="47"/>
      <c r="C139" s="446" t="n">
        <v>41640</v>
      </c>
      <c r="D139" s="446" t="n">
        <v>42735</v>
      </c>
      <c r="E139" s="433" t="n">
        <f aca="false">SUM(E133:E138)</f>
        <v>0</v>
      </c>
      <c r="F139" s="433"/>
      <c r="G139" s="433"/>
      <c r="H139" s="433"/>
      <c r="I139" s="434"/>
      <c r="J139" s="434"/>
      <c r="K139" s="433" t="n">
        <f aca="false">SUM(K133:K138)</f>
        <v>2902.675</v>
      </c>
      <c r="L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</row>
    <row collapsed="false" customFormat="false" customHeight="false" hidden="true" ht="15.75" outlineLevel="0" r="141">
      <c r="A141" s="387"/>
    </row>
    <row collapsed="false" customFormat="false" customHeight="false" hidden="false" ht="15.25" outlineLevel="0" r="142">
      <c r="A142" s="387"/>
      <c r="P142" s="478" t="s">
        <v>124</v>
      </c>
      <c r="Q142" s="478"/>
    </row>
    <row collapsed="false" customFormat="false" customHeight="true" hidden="false" ht="58.45" outlineLevel="0" r="143">
      <c r="A143" s="387"/>
      <c r="N143" s="61"/>
      <c r="O143" s="479" t="s">
        <v>1</v>
      </c>
      <c r="P143" s="479"/>
      <c r="Q143" s="479"/>
    </row>
    <row collapsed="false" customFormat="false" customHeight="true" hidden="false" ht="37.3" outlineLevel="0" r="144">
      <c r="A144" s="387"/>
      <c r="N144" s="61"/>
      <c r="O144" s="479" t="s">
        <v>2</v>
      </c>
      <c r="P144" s="479"/>
      <c r="Q144" s="479"/>
    </row>
    <row collapsed="false" customFormat="false" customHeight="false" hidden="false" ht="15.25" outlineLevel="0" r="145">
      <c r="A145" s="387"/>
      <c r="O145" s="480" t="s">
        <v>454</v>
      </c>
      <c r="P145" s="480"/>
      <c r="Q145" s="480"/>
    </row>
    <row collapsed="false" customFormat="false" customHeight="false" hidden="false" ht="15.25" outlineLevel="0" r="146">
      <c r="A146" s="387"/>
    </row>
    <row collapsed="false" customFormat="false" customHeight="false" hidden="false" ht="15.25" outlineLevel="0" r="147">
      <c r="A147" s="5" t="s">
        <v>125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collapsed="false" customFormat="false" customHeight="false" hidden="false" ht="15.75" outlineLevel="0" r="148">
      <c r="A148" s="5" t="s">
        <v>455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collapsed="false" customFormat="false" customHeight="false" hidden="false" ht="15.25" outlineLevel="0" r="149">
      <c r="A149" s="481" t="s">
        <v>127</v>
      </c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</row>
    <row collapsed="false" customFormat="false" customHeight="false" hidden="false" ht="15.25" outlineLevel="0" r="150">
      <c r="A150" s="481" t="s">
        <v>128</v>
      </c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  <c r="L150" s="481"/>
      <c r="M150" s="481"/>
      <c r="N150" s="481"/>
      <c r="O150" s="481"/>
      <c r="P150" s="481"/>
      <c r="Q150" s="481"/>
    </row>
    <row collapsed="false" customFormat="false" customHeight="true" hidden="false" ht="15" outlineLevel="0" r="151">
      <c r="A151" s="128" t="s">
        <v>456</v>
      </c>
      <c r="B151" s="128" t="s">
        <v>457</v>
      </c>
      <c r="C151" s="128" t="s">
        <v>130</v>
      </c>
      <c r="D151" s="128"/>
      <c r="E151" s="128"/>
      <c r="F151" s="128"/>
      <c r="G151" s="128"/>
      <c r="H151" s="128" t="s">
        <v>131</v>
      </c>
      <c r="I151" s="128"/>
      <c r="J151" s="128"/>
      <c r="K151" s="128"/>
      <c r="L151" s="128"/>
      <c r="M151" s="128" t="s">
        <v>135</v>
      </c>
      <c r="N151" s="128"/>
      <c r="O151" s="128"/>
      <c r="P151" s="128"/>
      <c r="Q151" s="128"/>
    </row>
    <row collapsed="false" customFormat="false" customHeight="true" hidden="false" ht="15" outlineLevel="0" r="152">
      <c r="A152" s="128"/>
      <c r="B152" s="128"/>
      <c r="C152" s="128" t="s">
        <v>458</v>
      </c>
      <c r="D152" s="128"/>
      <c r="E152" s="128"/>
      <c r="F152" s="128"/>
      <c r="G152" s="128"/>
      <c r="H152" s="128" t="s">
        <v>459</v>
      </c>
      <c r="I152" s="128"/>
      <c r="J152" s="128"/>
      <c r="K152" s="128"/>
      <c r="L152" s="128"/>
      <c r="M152" s="128" t="s">
        <v>460</v>
      </c>
      <c r="N152" s="128"/>
      <c r="O152" s="128"/>
      <c r="P152" s="128"/>
      <c r="Q152" s="128"/>
    </row>
    <row collapsed="false" customFormat="false" customHeight="true" hidden="false" ht="15" outlineLevel="0" r="153">
      <c r="A153" s="128"/>
      <c r="B153" s="128"/>
      <c r="C153" s="128" t="s">
        <v>138</v>
      </c>
      <c r="D153" s="128"/>
      <c r="E153" s="128"/>
      <c r="F153" s="128"/>
      <c r="G153" s="128"/>
      <c r="H153" s="128" t="s">
        <v>138</v>
      </c>
      <c r="I153" s="128"/>
      <c r="J153" s="128"/>
      <c r="K153" s="128"/>
      <c r="L153" s="128"/>
      <c r="M153" s="482"/>
      <c r="N153" s="482"/>
      <c r="O153" s="482"/>
      <c r="P153" s="482"/>
      <c r="Q153" s="482"/>
    </row>
    <row collapsed="false" customFormat="false" customHeight="true" hidden="false" ht="15.75" outlineLevel="0" r="154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483" t="s">
        <v>138</v>
      </c>
      <c r="N154" s="483"/>
      <c r="O154" s="483"/>
      <c r="P154" s="483"/>
      <c r="Q154" s="483"/>
    </row>
    <row collapsed="false" customFormat="false" customHeight="true" hidden="false" ht="15" outlineLevel="0" r="155">
      <c r="A155" s="128"/>
      <c r="B155" s="128"/>
      <c r="C155" s="128" t="s">
        <v>178</v>
      </c>
      <c r="D155" s="128" t="s">
        <v>179</v>
      </c>
      <c r="E155" s="128" t="s">
        <v>180</v>
      </c>
      <c r="F155" s="128" t="s">
        <v>461</v>
      </c>
      <c r="G155" s="128" t="s">
        <v>462</v>
      </c>
      <c r="H155" s="128" t="s">
        <v>178</v>
      </c>
      <c r="I155" s="128" t="s">
        <v>179</v>
      </c>
      <c r="J155" s="128" t="s">
        <v>180</v>
      </c>
      <c r="K155" s="128" t="s">
        <v>461</v>
      </c>
      <c r="L155" s="128" t="s">
        <v>462</v>
      </c>
      <c r="M155" s="128" t="s">
        <v>178</v>
      </c>
      <c r="N155" s="128" t="s">
        <v>179</v>
      </c>
      <c r="O155" s="128" t="s">
        <v>180</v>
      </c>
      <c r="P155" s="128" t="s">
        <v>461</v>
      </c>
      <c r="Q155" s="128" t="s">
        <v>462</v>
      </c>
    </row>
    <row collapsed="false" customFormat="false" customHeight="false" hidden="false" ht="12.85" outlineLevel="0" r="156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collapsed="false" customFormat="false" customHeight="true" hidden="false" ht="75.95" outlineLevel="0" r="157">
      <c r="A157" s="128" t="n">
        <v>1</v>
      </c>
      <c r="B157" s="484" t="s">
        <v>463</v>
      </c>
      <c r="C157" s="485" t="n">
        <v>0</v>
      </c>
      <c r="D157" s="485" t="n">
        <v>0</v>
      </c>
      <c r="E157" s="485" t="n">
        <f aca="false">'2'!J40</f>
        <v>0</v>
      </c>
      <c r="F157" s="486" t="n">
        <f aca="false">'2'!K40</f>
        <v>914.7</v>
      </c>
      <c r="G157" s="485" t="n">
        <v>0</v>
      </c>
      <c r="H157" s="485" t="n">
        <v>0</v>
      </c>
      <c r="I157" s="485" t="n">
        <v>0</v>
      </c>
      <c r="J157" s="485" t="n">
        <v>0</v>
      </c>
      <c r="K157" s="486" t="n">
        <f aca="false">'2'!G45</f>
        <v>1357</v>
      </c>
      <c r="L157" s="485" t="n">
        <v>0</v>
      </c>
      <c r="M157" s="485" t="n">
        <v>0</v>
      </c>
      <c r="N157" s="485" t="n">
        <v>0</v>
      </c>
      <c r="O157" s="485" t="n">
        <v>0</v>
      </c>
      <c r="P157" s="486" t="n">
        <f aca="false">'2'!G50</f>
        <v>1357</v>
      </c>
      <c r="Q157" s="485" t="n">
        <v>0</v>
      </c>
    </row>
    <row collapsed="false" customFormat="false" customHeight="true" hidden="false" ht="88.45" outlineLevel="0" r="158">
      <c r="A158" s="128" t="s">
        <v>39</v>
      </c>
      <c r="B158" s="484" t="s">
        <v>146</v>
      </c>
      <c r="C158" s="485" t="n">
        <v>0</v>
      </c>
      <c r="D158" s="487" t="n">
        <f aca="false">'2'!I37</f>
        <v>3766.856</v>
      </c>
      <c r="E158" s="487" t="n">
        <f aca="false">'2'!J37</f>
        <v>3446.856</v>
      </c>
      <c r="F158" s="488" t="n">
        <f aca="false">'2'!K37</f>
        <v>21161.67969</v>
      </c>
      <c r="G158" s="485" t="n">
        <v>0</v>
      </c>
      <c r="H158" s="485" t="n">
        <v>0</v>
      </c>
      <c r="I158" s="485" t="n">
        <f aca="false">'2'!I42</f>
        <v>13919.4</v>
      </c>
      <c r="J158" s="485" t="n">
        <f aca="false">'2'!J42</f>
        <v>2027.4</v>
      </c>
      <c r="K158" s="486" t="n">
        <f aca="false">'2'!K42</f>
        <v>19490.1</v>
      </c>
      <c r="L158" s="485" t="n">
        <v>0</v>
      </c>
      <c r="M158" s="485" t="n">
        <v>0</v>
      </c>
      <c r="N158" s="485" t="n">
        <f aca="false">'2'!I47</f>
        <v>9637.2</v>
      </c>
      <c r="O158" s="485" t="n">
        <f aca="false">'2'!J47</f>
        <v>2027.4</v>
      </c>
      <c r="P158" s="486" t="n">
        <f aca="false">'2'!K47</f>
        <v>19268</v>
      </c>
      <c r="Q158" s="485" t="n">
        <v>0</v>
      </c>
    </row>
    <row collapsed="false" customFormat="false" customHeight="false" hidden="false" ht="81" outlineLevel="0" r="159">
      <c r="A159" s="128" t="n">
        <v>3</v>
      </c>
      <c r="B159" s="484" t="s">
        <v>147</v>
      </c>
      <c r="C159" s="485" t="n">
        <v>0</v>
      </c>
      <c r="D159" s="487" t="n">
        <f aca="false">'2'!I38</f>
        <v>3594.443</v>
      </c>
      <c r="E159" s="487" t="n">
        <f aca="false">'2'!J38</f>
        <v>3709.443</v>
      </c>
      <c r="F159" s="488" t="n">
        <f aca="false">'2'!K38</f>
        <v>19692.56824</v>
      </c>
      <c r="G159" s="485" t="n">
        <v>0</v>
      </c>
      <c r="H159" s="485" t="n">
        <v>0</v>
      </c>
      <c r="I159" s="485" t="n">
        <f aca="false">'2'!I43</f>
        <v>5692.4</v>
      </c>
      <c r="J159" s="485" t="n">
        <f aca="false">'2'!J43</f>
        <v>2787.6</v>
      </c>
      <c r="K159" s="486" t="n">
        <f aca="false">'2'!K43</f>
        <v>23395.9</v>
      </c>
      <c r="L159" s="485" t="n">
        <v>0</v>
      </c>
      <c r="M159" s="485" t="n">
        <v>0</v>
      </c>
      <c r="N159" s="485" t="n">
        <f aca="false">'2'!I48</f>
        <v>0</v>
      </c>
      <c r="O159" s="485" t="n">
        <f aca="false">'2'!J48</f>
        <v>2787.6</v>
      </c>
      <c r="P159" s="486" t="n">
        <f aca="false">'2'!K48</f>
        <v>23125.9</v>
      </c>
      <c r="Q159" s="485" t="n">
        <v>0</v>
      </c>
    </row>
    <row collapsed="false" customFormat="false" customHeight="false" hidden="false" ht="114.8" outlineLevel="0" r="160">
      <c r="A160" s="128" t="n">
        <v>4</v>
      </c>
      <c r="B160" s="484" t="s">
        <v>148</v>
      </c>
      <c r="C160" s="485" t="n">
        <f aca="false">'2'!H39</f>
        <v>12.2</v>
      </c>
      <c r="D160" s="485" t="n">
        <f aca="false">'2'!I39</f>
        <v>4583.801</v>
      </c>
      <c r="E160" s="487" t="n">
        <f aca="false">'2'!J39</f>
        <v>4475.201</v>
      </c>
      <c r="F160" s="485" t="n">
        <f aca="false">'2'!K39</f>
        <v>19172.24594</v>
      </c>
      <c r="G160" s="485" t="n">
        <v>0</v>
      </c>
      <c r="H160" s="485" t="n">
        <v>0</v>
      </c>
      <c r="I160" s="485" t="n">
        <f aca="false">'2'!I44</f>
        <v>6124.4</v>
      </c>
      <c r="J160" s="485" t="n">
        <f aca="false">'2'!J44</f>
        <v>4211.1</v>
      </c>
      <c r="K160" s="489" t="n">
        <f aca="false">'2'!K44</f>
        <v>19808.3</v>
      </c>
      <c r="L160" s="485" t="n">
        <v>0</v>
      </c>
      <c r="M160" s="485" t="n">
        <v>0</v>
      </c>
      <c r="N160" s="485" t="n">
        <f aca="false">'2'!I49</f>
        <v>217.1</v>
      </c>
      <c r="O160" s="485" t="n">
        <f aca="false">'2'!J49</f>
        <v>4211.1</v>
      </c>
      <c r="P160" s="486" t="n">
        <f aca="false">'2'!K49</f>
        <v>19510.2</v>
      </c>
      <c r="Q160" s="485" t="n">
        <v>0</v>
      </c>
    </row>
    <row collapsed="false" customFormat="false" customHeight="false" hidden="false" ht="15.25" outlineLevel="0" r="161">
      <c r="A161" s="484"/>
      <c r="B161" s="490" t="s">
        <v>100</v>
      </c>
      <c r="C161" s="491" t="n">
        <f aca="false">SUM(C157:C160)</f>
        <v>12.2</v>
      </c>
      <c r="D161" s="492" t="n">
        <f aca="false">SUM(D157:D160)</f>
        <v>11945.1</v>
      </c>
      <c r="E161" s="492" t="n">
        <f aca="false">SUM(E157:E160)</f>
        <v>11631.5</v>
      </c>
      <c r="F161" s="493" t="n">
        <f aca="false">SUM(F157:F160)</f>
        <v>60941.19387</v>
      </c>
      <c r="G161" s="491" t="n">
        <f aca="false">SUM(G157:G160)</f>
        <v>0</v>
      </c>
      <c r="H161" s="491" t="n">
        <f aca="false">SUM(H157:H160)</f>
        <v>0</v>
      </c>
      <c r="I161" s="491" t="n">
        <f aca="false">SUM(I157:I160)</f>
        <v>25736.2</v>
      </c>
      <c r="J161" s="491" t="n">
        <f aca="false">SUM(J157:J160)</f>
        <v>9026.1</v>
      </c>
      <c r="K161" s="494" t="n">
        <f aca="false">SUM(K157:K160)</f>
        <v>64051.3</v>
      </c>
      <c r="L161" s="491" t="n">
        <f aca="false">SUM(L157:L160)</f>
        <v>0</v>
      </c>
      <c r="M161" s="491" t="n">
        <f aca="false">SUM(M157:M160)</f>
        <v>0</v>
      </c>
      <c r="N161" s="491" t="n">
        <f aca="false">SUM(N157:N160)</f>
        <v>9854.3</v>
      </c>
      <c r="O161" s="491" t="n">
        <f aca="false">SUM(O157:O160)</f>
        <v>9026.1</v>
      </c>
      <c r="P161" s="492" t="n">
        <f aca="false">SUM(P157:P160)</f>
        <v>63261.1</v>
      </c>
      <c r="Q161" s="491" t="n">
        <f aca="false">SUM(Q157:Q160)</f>
        <v>0</v>
      </c>
    </row>
    <row collapsed="false" customFormat="false" customHeight="false" hidden="false" ht="15.75" outlineLevel="0" r="162">
      <c r="A162" s="193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collapsed="false" customFormat="false" customHeight="true" hidden="false" ht="16.5" outlineLevel="0" r="163">
      <c r="A163" s="495"/>
      <c r="B163" s="495"/>
      <c r="C163" s="495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collapsed="false" customFormat="false" customHeight="true" hidden="false" ht="15.75" outlineLevel="0" r="164">
      <c r="A164" s="193"/>
      <c r="B164" s="193"/>
      <c r="C164" s="193"/>
      <c r="D164" s="193"/>
      <c r="E164" s="496"/>
      <c r="F164" s="496"/>
      <c r="G164" s="193"/>
      <c r="H164" s="193"/>
      <c r="I164" s="496"/>
      <c r="J164" s="496"/>
      <c r="K164" s="193"/>
      <c r="L164" s="193"/>
      <c r="M164" s="496"/>
      <c r="N164" s="496"/>
      <c r="O164" s="496"/>
      <c r="P164" s="496"/>
      <c r="Q164" s="496"/>
    </row>
    <row collapsed="false" customFormat="false" customHeight="false" hidden="false" ht="15.75" outlineLevel="0" r="16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</row>
    <row collapsed="false" customFormat="false" customHeight="false" hidden="true" ht="15.75" outlineLevel="0" r="166">
      <c r="A166" s="497"/>
    </row>
    <row collapsed="false" customFormat="false" customHeight="false" hidden="true" ht="15.75" outlineLevel="0" r="167">
      <c r="A167" s="396" t="s">
        <v>153</v>
      </c>
      <c r="B167" s="396"/>
      <c r="C167" s="396"/>
      <c r="D167" s="396"/>
      <c r="E167" s="396"/>
      <c r="F167" s="396"/>
    </row>
    <row collapsed="false" customFormat="false" customHeight="false" hidden="true" ht="15.75" outlineLevel="0" r="168">
      <c r="A168" s="497"/>
    </row>
    <row collapsed="false" customFormat="false" customHeight="false" hidden="true" ht="15.75" outlineLevel="0" r="169">
      <c r="A169" s="395"/>
    </row>
    <row collapsed="false" customFormat="false" customHeight="false" hidden="true" ht="15.75" outlineLevel="0" r="170">
      <c r="A170" s="396" t="s">
        <v>4</v>
      </c>
      <c r="B170" s="396"/>
      <c r="C170" s="396"/>
      <c r="D170" s="396"/>
      <c r="E170" s="396"/>
      <c r="F170" s="396"/>
    </row>
    <row collapsed="false" customFormat="false" customHeight="false" hidden="true" ht="15.75" outlineLevel="0" r="171">
      <c r="A171" s="396" t="s">
        <v>154</v>
      </c>
      <c r="B171" s="396"/>
      <c r="C171" s="396"/>
      <c r="D171" s="396"/>
      <c r="E171" s="396"/>
      <c r="F171" s="396"/>
    </row>
    <row collapsed="false" customFormat="false" customHeight="false" hidden="true" ht="15.75" outlineLevel="0" r="172">
      <c r="A172" s="395"/>
    </row>
    <row collapsed="false" customFormat="false" customHeight="true" hidden="true" ht="31.5" outlineLevel="0" r="173">
      <c r="A173" s="498" t="s">
        <v>155</v>
      </c>
      <c r="B173" s="498"/>
      <c r="C173" s="498"/>
      <c r="D173" s="498"/>
      <c r="E173" s="498"/>
      <c r="F173" s="498"/>
      <c r="G173" s="498"/>
      <c r="H173" s="150"/>
    </row>
    <row collapsed="false" customFormat="false" customHeight="false" hidden="true" ht="15.75" outlineLevel="0" r="174">
      <c r="A174" s="196"/>
      <c r="B174" s="196"/>
      <c r="C174" s="196"/>
      <c r="D174" s="196"/>
      <c r="E174" s="196"/>
      <c r="F174" s="196"/>
      <c r="G174" s="196"/>
      <c r="H174" s="150"/>
    </row>
    <row collapsed="false" customFormat="false" customHeight="true" hidden="true" ht="16.5" outlineLevel="0" r="175">
      <c r="A175" s="499" t="s">
        <v>156</v>
      </c>
      <c r="B175" s="499"/>
      <c r="C175" s="499"/>
      <c r="D175" s="499"/>
      <c r="E175" s="499"/>
      <c r="F175" s="499"/>
      <c r="G175" s="499"/>
      <c r="H175" s="150"/>
    </row>
    <row collapsed="false" customFormat="false" customHeight="true" hidden="true" ht="119.25" outlineLevel="0" r="176">
      <c r="A176" s="32" t="s">
        <v>157</v>
      </c>
      <c r="B176" s="32" t="s">
        <v>158</v>
      </c>
      <c r="C176" s="32" t="s">
        <v>159</v>
      </c>
      <c r="D176" s="32" t="s">
        <v>160</v>
      </c>
      <c r="E176" s="32"/>
      <c r="F176" s="32" t="s">
        <v>464</v>
      </c>
      <c r="G176" s="32"/>
      <c r="H176" s="32"/>
    </row>
    <row collapsed="false" customFormat="false" customHeight="true" hidden="true" ht="45.75" outlineLevel="0" r="177">
      <c r="A177" s="32"/>
      <c r="B177" s="32"/>
      <c r="C177" s="32"/>
      <c r="D177" s="32"/>
      <c r="E177" s="213" t="s">
        <v>163</v>
      </c>
      <c r="F177" s="38" t="s">
        <v>162</v>
      </c>
      <c r="G177" s="32" t="s">
        <v>465</v>
      </c>
      <c r="H177" s="32"/>
    </row>
    <row collapsed="false" customFormat="false" customHeight="true" hidden="true" ht="14.85" outlineLevel="0" r="178">
      <c r="A178" s="203" t="n">
        <v>1</v>
      </c>
      <c r="B178" s="203" t="n">
        <v>2</v>
      </c>
      <c r="C178" s="203" t="n">
        <v>3</v>
      </c>
      <c r="D178" s="203" t="n">
        <v>4</v>
      </c>
      <c r="E178" s="204" t="n">
        <v>6</v>
      </c>
      <c r="F178" s="204" t="n">
        <v>7</v>
      </c>
      <c r="G178" s="389" t="n">
        <v>8</v>
      </c>
      <c r="H178" s="389"/>
    </row>
    <row collapsed="false" customFormat="false" customHeight="false" hidden="true" ht="150" outlineLevel="0" r="179">
      <c r="A179" s="35" t="s">
        <v>164</v>
      </c>
      <c r="B179" s="35" t="n">
        <v>2014</v>
      </c>
      <c r="C179" s="207" t="s">
        <v>165</v>
      </c>
      <c r="D179" s="35" t="s">
        <v>166</v>
      </c>
      <c r="E179" s="35" t="n">
        <v>28158.3</v>
      </c>
      <c r="F179" s="35" t="n">
        <v>28158.3</v>
      </c>
      <c r="G179" s="41" t="n">
        <v>28158.3</v>
      </c>
      <c r="H179" s="41"/>
    </row>
    <row collapsed="false" customFormat="false" customHeight="true" hidden="true" ht="224.25" outlineLevel="0" r="180">
      <c r="A180" s="41" t="s">
        <v>167</v>
      </c>
      <c r="B180" s="35" t="n">
        <v>2014</v>
      </c>
      <c r="C180" s="209" t="s">
        <v>168</v>
      </c>
      <c r="D180" s="41" t="s">
        <v>166</v>
      </c>
      <c r="E180" s="35" t="n">
        <v>6227.78</v>
      </c>
      <c r="F180" s="35" t="n">
        <v>6227.78</v>
      </c>
      <c r="G180" s="41" t="n">
        <v>6227.78</v>
      </c>
      <c r="H180" s="41"/>
    </row>
    <row collapsed="false" customFormat="false" customHeight="false" hidden="true" ht="15" outlineLevel="0" r="181">
      <c r="A181" s="41"/>
      <c r="B181" s="35" t="n">
        <v>2015</v>
      </c>
      <c r="C181" s="209"/>
      <c r="D181" s="41"/>
      <c r="E181" s="35" t="n">
        <v>775.54</v>
      </c>
      <c r="F181" s="35" t="n">
        <v>775.54</v>
      </c>
      <c r="G181" s="41" t="n">
        <v>775.54</v>
      </c>
      <c r="H181" s="41"/>
    </row>
    <row collapsed="false" customFormat="false" customHeight="true" hidden="true" ht="162.6" outlineLevel="0" r="182">
      <c r="A182" s="35" t="s">
        <v>169</v>
      </c>
      <c r="B182" s="35" t="n">
        <v>2015</v>
      </c>
      <c r="C182" s="35" t="s">
        <v>170</v>
      </c>
      <c r="D182" s="35" t="s">
        <v>166</v>
      </c>
      <c r="E182" s="35" t="n">
        <v>2312.8</v>
      </c>
      <c r="F182" s="35" t="n">
        <v>2312.8</v>
      </c>
      <c r="G182" s="41" t="n">
        <v>2312.8</v>
      </c>
      <c r="H182" s="41"/>
    </row>
    <row collapsed="false" customFormat="false" customHeight="false" hidden="true" ht="15.75" outlineLevel="0" r="183">
      <c r="A183" s="150"/>
      <c r="B183" s="150"/>
      <c r="C183" s="150"/>
      <c r="D183" s="150"/>
      <c r="E183" s="150"/>
      <c r="F183" s="150"/>
      <c r="G183" s="150"/>
      <c r="H183" s="150"/>
    </row>
    <row collapsed="false" customFormat="false" customHeight="false" hidden="true" ht="15.75" outlineLevel="0" r="184">
      <c r="A184" s="385"/>
    </row>
    <row collapsed="false" customFormat="false" customHeight="false" hidden="true" ht="15.75" outlineLevel="0" r="185">
      <c r="A185" s="396" t="s">
        <v>171</v>
      </c>
      <c r="B185" s="396"/>
      <c r="C185" s="396"/>
      <c r="D185" s="396"/>
      <c r="E185" s="396"/>
      <c r="F185" s="396"/>
    </row>
    <row collapsed="false" customFormat="false" customHeight="false" hidden="true" ht="15.75" outlineLevel="0" r="186">
      <c r="A186" s="497"/>
    </row>
    <row collapsed="false" customFormat="false" customHeight="false" hidden="true" ht="15.75" outlineLevel="0" r="187">
      <c r="A187" s="396" t="s">
        <v>172</v>
      </c>
      <c r="B187" s="396"/>
      <c r="C187" s="396"/>
      <c r="D187" s="396"/>
      <c r="E187" s="396"/>
      <c r="F187" s="396"/>
    </row>
    <row collapsed="false" customFormat="false" customHeight="false" hidden="true" ht="15.75" outlineLevel="0" r="188">
      <c r="A188" s="396" t="s">
        <v>173</v>
      </c>
      <c r="B188" s="396"/>
      <c r="C188" s="396"/>
      <c r="D188" s="396"/>
      <c r="E188" s="396"/>
      <c r="F188" s="396"/>
    </row>
    <row collapsed="false" customFormat="false" customHeight="false" hidden="true" ht="15.75" outlineLevel="0" r="189">
      <c r="A189" s="395"/>
    </row>
    <row collapsed="false" customFormat="false" customHeight="true" hidden="true" ht="31.5" outlineLevel="0" r="190">
      <c r="A190" s="498" t="s">
        <v>155</v>
      </c>
      <c r="B190" s="498"/>
      <c r="C190" s="498"/>
      <c r="D190" s="498"/>
      <c r="E190" s="498"/>
      <c r="F190" s="498"/>
      <c r="G190" s="498"/>
      <c r="H190" s="150"/>
    </row>
    <row collapsed="false" customFormat="false" customHeight="true" hidden="true" ht="15.2" outlineLevel="0" r="191">
      <c r="A191" s="196"/>
      <c r="B191" s="196"/>
      <c r="C191" s="196"/>
      <c r="D191" s="196"/>
      <c r="E191" s="196"/>
      <c r="F191" s="196"/>
      <c r="G191" s="196"/>
      <c r="H191" s="150"/>
    </row>
    <row collapsed="false" customFormat="false" customHeight="false" hidden="true" ht="15.75" outlineLevel="0" r="192">
      <c r="A192" s="194"/>
      <c r="B192" s="194"/>
      <c r="C192" s="194"/>
      <c r="D192" s="194"/>
      <c r="E192" s="194"/>
      <c r="F192" s="194"/>
      <c r="G192" s="194"/>
      <c r="H192" s="150"/>
    </row>
    <row collapsed="false" customFormat="false" customHeight="true" hidden="true" ht="88.5" outlineLevel="0" r="193">
      <c r="A193" s="32" t="s">
        <v>174</v>
      </c>
      <c r="B193" s="32" t="s">
        <v>175</v>
      </c>
      <c r="C193" s="211" t="s">
        <v>176</v>
      </c>
      <c r="D193" s="211"/>
      <c r="E193" s="211"/>
      <c r="F193" s="211"/>
      <c r="G193" s="32" t="s">
        <v>466</v>
      </c>
      <c r="H193" s="32"/>
    </row>
    <row collapsed="false" customFormat="false" customHeight="true" hidden="true" ht="30" outlineLevel="0" r="194">
      <c r="A194" s="32"/>
      <c r="B194" s="32"/>
      <c r="C194" s="212" t="s">
        <v>177</v>
      </c>
      <c r="D194" s="212"/>
      <c r="E194" s="212"/>
      <c r="F194" s="212"/>
      <c r="G194" s="32"/>
      <c r="H194" s="32"/>
    </row>
    <row collapsed="false" customFormat="false" customHeight="false" hidden="true" ht="30" outlineLevel="0" r="195">
      <c r="A195" s="32"/>
      <c r="B195" s="32"/>
      <c r="C195" s="38" t="s">
        <v>178</v>
      </c>
      <c r="D195" s="213" t="s">
        <v>179</v>
      </c>
      <c r="E195" s="213" t="s">
        <v>181</v>
      </c>
      <c r="F195" s="213" t="s">
        <v>462</v>
      </c>
      <c r="G195" s="32"/>
      <c r="H195" s="32"/>
    </row>
    <row collapsed="false" customFormat="false" customHeight="false" hidden="true" ht="15" outlineLevel="0" r="196">
      <c r="A196" s="213" t="n">
        <v>1</v>
      </c>
      <c r="B196" s="213" t="n">
        <v>2</v>
      </c>
      <c r="C196" s="38" t="n">
        <v>3</v>
      </c>
      <c r="D196" s="38"/>
      <c r="E196" s="38" t="n">
        <v>5</v>
      </c>
      <c r="F196" s="38" t="n">
        <v>6</v>
      </c>
      <c r="G196" s="32" t="n">
        <v>7</v>
      </c>
      <c r="H196" s="32"/>
    </row>
    <row collapsed="false" customFormat="false" customHeight="true" hidden="true" ht="45.75" outlineLevel="0" r="197">
      <c r="A197" s="35" t="s">
        <v>182</v>
      </c>
      <c r="B197" s="35" t="n">
        <v>2014</v>
      </c>
      <c r="C197" s="35" t="s">
        <v>183</v>
      </c>
      <c r="D197" s="215" t="n">
        <v>14079.15</v>
      </c>
      <c r="E197" s="215" t="n">
        <v>1408</v>
      </c>
      <c r="F197" s="35" t="s">
        <v>183</v>
      </c>
      <c r="G197" s="41" t="s">
        <v>467</v>
      </c>
      <c r="H197" s="41"/>
    </row>
    <row collapsed="false" customFormat="false" customHeight="true" hidden="true" ht="224.25" outlineLevel="0" r="198">
      <c r="A198" s="41" t="s">
        <v>167</v>
      </c>
      <c r="B198" s="35" t="n">
        <v>2014</v>
      </c>
      <c r="C198" s="35" t="s">
        <v>183</v>
      </c>
      <c r="D198" s="215" t="n">
        <v>3113.89</v>
      </c>
      <c r="E198" s="215" t="n">
        <v>311.389</v>
      </c>
      <c r="F198" s="35" t="s">
        <v>183</v>
      </c>
      <c r="G198" s="41" t="s">
        <v>467</v>
      </c>
      <c r="H198" s="41"/>
    </row>
    <row collapsed="false" customFormat="false" customHeight="false" hidden="true" ht="15" outlineLevel="0" r="199">
      <c r="A199" s="41"/>
      <c r="B199" s="35" t="n">
        <v>2015</v>
      </c>
      <c r="C199" s="35" t="s">
        <v>183</v>
      </c>
      <c r="D199" s="215" t="n">
        <v>3623.99</v>
      </c>
      <c r="E199" s="215" t="n">
        <v>362.4</v>
      </c>
      <c r="F199" s="35" t="s">
        <v>183</v>
      </c>
      <c r="G199" s="41"/>
      <c r="H199" s="41"/>
    </row>
    <row collapsed="false" customFormat="false" customHeight="true" hidden="true" ht="60.75" outlineLevel="0" r="200">
      <c r="A200" s="35" t="s">
        <v>169</v>
      </c>
      <c r="B200" s="35" t="n">
        <v>2015</v>
      </c>
      <c r="C200" s="35" t="s">
        <v>183</v>
      </c>
      <c r="D200" s="215" t="n">
        <v>1156.4</v>
      </c>
      <c r="E200" s="215" t="n">
        <v>115.64</v>
      </c>
      <c r="F200" s="35" t="s">
        <v>183</v>
      </c>
      <c r="G200" s="41" t="s">
        <v>467</v>
      </c>
      <c r="H200" s="41"/>
    </row>
    <row collapsed="false" customFormat="false" customHeight="false" hidden="true" ht="15.75" outlineLevel="0" r="201">
      <c r="A201" s="150"/>
      <c r="B201" s="150"/>
      <c r="C201" s="150"/>
      <c r="D201" s="150"/>
      <c r="E201" s="150"/>
      <c r="F201" s="150"/>
      <c r="G201" s="150"/>
      <c r="H201" s="150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85"/>
    </row>
    <row collapsed="false" customFormat="false" customHeight="false" hidden="true" ht="15.75" outlineLevel="0" r="204">
      <c r="A204" s="396" t="s">
        <v>184</v>
      </c>
      <c r="B204" s="396"/>
      <c r="C204" s="396"/>
      <c r="D204" s="396"/>
      <c r="E204" s="396"/>
    </row>
    <row collapsed="false" customFormat="false" customHeight="false" hidden="true" ht="15.75" outlineLevel="0" r="205">
      <c r="A205" s="497"/>
    </row>
    <row collapsed="false" customFormat="false" customHeight="false" hidden="true" ht="15.75" outlineLevel="0" r="206">
      <c r="A206" s="396" t="s">
        <v>186</v>
      </c>
      <c r="B206" s="396"/>
      <c r="C206" s="396"/>
      <c r="D206" s="396"/>
      <c r="E206" s="396"/>
    </row>
    <row collapsed="false" customFormat="false" customHeight="false" hidden="true" ht="15.75" outlineLevel="0" r="207">
      <c r="A207" s="396" t="s">
        <v>187</v>
      </c>
      <c r="B207" s="396"/>
      <c r="C207" s="396"/>
      <c r="D207" s="396"/>
      <c r="E207" s="396"/>
    </row>
    <row collapsed="false" customFormat="false" customHeight="false" hidden="true" ht="15.75" outlineLevel="0" r="208">
      <c r="A208" s="396" t="s">
        <v>188</v>
      </c>
      <c r="B208" s="396"/>
      <c r="C208" s="396"/>
      <c r="D208" s="396"/>
      <c r="E208" s="396"/>
    </row>
    <row collapsed="false" customFormat="false" customHeight="false" hidden="true" ht="15.75" outlineLevel="0" r="209">
      <c r="A209" s="387"/>
    </row>
    <row collapsed="false" customFormat="false" customHeight="true" hidden="true" ht="18" outlineLevel="0" r="210">
      <c r="A210" s="381" t="s">
        <v>189</v>
      </c>
      <c r="B210" s="32" t="s">
        <v>190</v>
      </c>
      <c r="C210" s="32" t="s">
        <v>191</v>
      </c>
      <c r="D210" s="32" t="s">
        <v>192</v>
      </c>
      <c r="E210" s="32"/>
      <c r="F210" s="32"/>
    </row>
    <row collapsed="false" customFormat="false" customHeight="false" hidden="true" ht="30" outlineLevel="0" r="211">
      <c r="A211" s="217" t="s">
        <v>12</v>
      </c>
      <c r="B211" s="32"/>
      <c r="C211" s="32"/>
      <c r="D211" s="217" t="s">
        <v>193</v>
      </c>
      <c r="E211" s="217" t="s">
        <v>195</v>
      </c>
      <c r="F211" s="500"/>
    </row>
    <row collapsed="false" customFormat="false" customHeight="false" hidden="true" ht="45" outlineLevel="0" r="212">
      <c r="A212" s="465"/>
      <c r="B212" s="32"/>
      <c r="C212" s="32"/>
      <c r="D212" s="217" t="s">
        <v>196</v>
      </c>
      <c r="E212" s="217" t="s">
        <v>197</v>
      </c>
      <c r="F212" s="500" t="s">
        <v>468</v>
      </c>
    </row>
    <row collapsed="false" customFormat="false" customHeight="false" hidden="true" ht="15" outlineLevel="0" r="213">
      <c r="A213" s="219"/>
      <c r="B213" s="32"/>
      <c r="C213" s="32"/>
      <c r="D213" s="219"/>
      <c r="E213" s="219"/>
      <c r="F213" s="212" t="s">
        <v>469</v>
      </c>
    </row>
    <row collapsed="false" customFormat="false" customHeight="true" hidden="true" ht="42.75" outlineLevel="0" r="214">
      <c r="A214" s="501" t="s">
        <v>198</v>
      </c>
      <c r="B214" s="501"/>
      <c r="C214" s="501"/>
      <c r="D214" s="501"/>
      <c r="E214" s="501"/>
      <c r="F214" s="501"/>
    </row>
    <row collapsed="false" customFormat="false" customHeight="true" hidden="true" ht="30" outlineLevel="0" r="215">
      <c r="A215" s="502" t="s">
        <v>199</v>
      </c>
      <c r="B215" s="502"/>
      <c r="C215" s="502"/>
      <c r="D215" s="502"/>
      <c r="E215" s="502"/>
      <c r="F215" s="502"/>
    </row>
    <row collapsed="false" customFormat="false" customHeight="true" hidden="true" ht="30" outlineLevel="0" r="216">
      <c r="A216" s="502" t="s">
        <v>200</v>
      </c>
      <c r="B216" s="502"/>
      <c r="C216" s="502"/>
      <c r="D216" s="502"/>
      <c r="E216" s="502"/>
      <c r="F216" s="502"/>
    </row>
    <row collapsed="false" customFormat="false" customHeight="false" hidden="true" ht="105" outlineLevel="0" r="217">
      <c r="A217" s="38" t="n">
        <v>1</v>
      </c>
      <c r="B217" s="222" t="s">
        <v>201</v>
      </c>
      <c r="C217" s="222" t="s">
        <v>202</v>
      </c>
      <c r="D217" s="222" t="n">
        <v>73.5</v>
      </c>
      <c r="E217" s="222" t="n">
        <v>73.7</v>
      </c>
      <c r="F217" s="304" t="n">
        <v>73.8</v>
      </c>
    </row>
    <row collapsed="false" customFormat="false" customHeight="false" hidden="true" ht="150" outlineLevel="0" r="218">
      <c r="A218" s="38" t="n">
        <v>2</v>
      </c>
      <c r="B218" s="222" t="s">
        <v>203</v>
      </c>
      <c r="C218" s="222" t="s">
        <v>204</v>
      </c>
      <c r="D218" s="222" t="n">
        <v>1.7</v>
      </c>
      <c r="E218" s="222" t="n">
        <v>1.7</v>
      </c>
      <c r="F218" s="304" t="n">
        <v>1.7</v>
      </c>
    </row>
    <row collapsed="false" customFormat="false" customHeight="false" hidden="true" ht="195" outlineLevel="0" r="219">
      <c r="A219" s="38" t="n">
        <v>3</v>
      </c>
      <c r="B219" s="222" t="s">
        <v>205</v>
      </c>
      <c r="C219" s="222" t="s">
        <v>204</v>
      </c>
      <c r="D219" s="222" t="n">
        <v>10</v>
      </c>
      <c r="E219" s="222" t="n">
        <v>10</v>
      </c>
      <c r="F219" s="304" t="n">
        <v>10</v>
      </c>
    </row>
    <row collapsed="false" customFormat="false" customHeight="false" hidden="true" ht="75" outlineLevel="0" r="220">
      <c r="A220" s="38" t="n">
        <v>4</v>
      </c>
      <c r="B220" s="222" t="s">
        <v>206</v>
      </c>
      <c r="C220" s="222" t="s">
        <v>202</v>
      </c>
      <c r="D220" s="222" t="n">
        <v>91</v>
      </c>
      <c r="E220" s="222" t="n">
        <v>91.2</v>
      </c>
      <c r="F220" s="304" t="n">
        <v>91.3</v>
      </c>
    </row>
    <row collapsed="false" customFormat="false" customHeight="false" hidden="true" ht="135" outlineLevel="0" r="221">
      <c r="A221" s="38" t="n">
        <v>5</v>
      </c>
      <c r="B221" s="222" t="s">
        <v>207</v>
      </c>
      <c r="C221" s="222" t="s">
        <v>208</v>
      </c>
      <c r="D221" s="222" t="n">
        <v>13.4</v>
      </c>
      <c r="E221" s="222" t="n">
        <v>15.7</v>
      </c>
      <c r="F221" s="304" t="n">
        <v>17.1</v>
      </c>
    </row>
    <row collapsed="false" customFormat="false" customHeight="false" hidden="true" ht="180" outlineLevel="0" r="222">
      <c r="A222" s="38" t="n">
        <v>6</v>
      </c>
      <c r="B222" s="222" t="s">
        <v>209</v>
      </c>
      <c r="C222" s="222" t="s">
        <v>204</v>
      </c>
      <c r="D222" s="222" t="n">
        <v>100</v>
      </c>
      <c r="E222" s="222" t="n">
        <v>100</v>
      </c>
      <c r="F222" s="304" t="n">
        <v>100</v>
      </c>
    </row>
    <row collapsed="false" customFormat="false" customHeight="false" hidden="true" ht="180" outlineLevel="0" r="223">
      <c r="A223" s="38" t="n">
        <v>7</v>
      </c>
      <c r="B223" s="222" t="s">
        <v>210</v>
      </c>
      <c r="C223" s="222" t="s">
        <v>204</v>
      </c>
      <c r="D223" s="222" t="n">
        <v>100</v>
      </c>
      <c r="E223" s="222" t="n">
        <v>100</v>
      </c>
      <c r="F223" s="304" t="n">
        <v>100</v>
      </c>
    </row>
    <row collapsed="false" customFormat="false" customHeight="false" hidden="true" ht="90" outlineLevel="0" r="224">
      <c r="A224" s="38" t="n">
        <v>8</v>
      </c>
      <c r="B224" s="222" t="s">
        <v>211</v>
      </c>
      <c r="C224" s="222" t="s">
        <v>212</v>
      </c>
      <c r="D224" s="222" t="n">
        <v>17</v>
      </c>
      <c r="E224" s="222" t="n">
        <v>18</v>
      </c>
      <c r="F224" s="304" t="n">
        <v>19</v>
      </c>
    </row>
    <row collapsed="false" customFormat="false" customHeight="false" hidden="true" ht="150" outlineLevel="0" r="225">
      <c r="A225" s="38" t="n">
        <v>9</v>
      </c>
      <c r="B225" s="222" t="s">
        <v>213</v>
      </c>
      <c r="C225" s="222" t="s">
        <v>212</v>
      </c>
      <c r="D225" s="222" t="n">
        <v>1</v>
      </c>
      <c r="E225" s="222" t="n">
        <v>3</v>
      </c>
      <c r="F225" s="304" t="n">
        <v>1</v>
      </c>
    </row>
    <row collapsed="false" customFormat="false" customHeight="false" hidden="true" ht="180" outlineLevel="0" r="226">
      <c r="A226" s="38" t="n">
        <v>10</v>
      </c>
      <c r="B226" s="222" t="s">
        <v>214</v>
      </c>
      <c r="C226" s="222" t="s">
        <v>204</v>
      </c>
      <c r="D226" s="222" t="n">
        <v>55.7</v>
      </c>
      <c r="E226" s="222" t="n">
        <v>84</v>
      </c>
      <c r="F226" s="304" t="n">
        <v>90</v>
      </c>
    </row>
    <row collapsed="false" customFormat="false" customHeight="false" hidden="true" ht="60" outlineLevel="0" r="227">
      <c r="A227" s="38" t="n">
        <v>11</v>
      </c>
      <c r="B227" s="222" t="s">
        <v>215</v>
      </c>
      <c r="C227" s="222" t="s">
        <v>204</v>
      </c>
      <c r="D227" s="222" t="n">
        <v>29.6</v>
      </c>
      <c r="E227" s="222" t="n">
        <v>25</v>
      </c>
      <c r="F227" s="304" t="n">
        <v>20</v>
      </c>
    </row>
    <row collapsed="false" customFormat="false" customHeight="true" hidden="true" ht="30" outlineLevel="0" r="228">
      <c r="A228" s="502" t="s">
        <v>216</v>
      </c>
      <c r="B228" s="502"/>
      <c r="C228" s="502"/>
      <c r="D228" s="502"/>
      <c r="E228" s="502"/>
      <c r="F228" s="502"/>
    </row>
    <row collapsed="false" customFormat="false" customHeight="false" hidden="true" ht="105" outlineLevel="0" r="229">
      <c r="A229" s="38" t="n">
        <v>12</v>
      </c>
      <c r="B229" s="222" t="s">
        <v>217</v>
      </c>
      <c r="C229" s="222" t="s">
        <v>218</v>
      </c>
      <c r="D229" s="222" t="n">
        <v>165</v>
      </c>
      <c r="E229" s="222" t="n">
        <v>202</v>
      </c>
      <c r="F229" s="304" t="n">
        <v>214</v>
      </c>
    </row>
    <row collapsed="false" customFormat="false" customHeight="true" hidden="true" ht="30" outlineLevel="0" r="230">
      <c r="A230" s="502" t="s">
        <v>219</v>
      </c>
      <c r="B230" s="502"/>
      <c r="C230" s="502"/>
      <c r="D230" s="502"/>
      <c r="E230" s="502"/>
      <c r="F230" s="502"/>
    </row>
    <row collapsed="false" customFormat="false" customHeight="true" hidden="true" ht="45" outlineLevel="0" r="231">
      <c r="A231" s="502" t="s">
        <v>220</v>
      </c>
      <c r="B231" s="502"/>
      <c r="C231" s="502"/>
      <c r="D231" s="502"/>
      <c r="E231" s="502"/>
      <c r="F231" s="502"/>
    </row>
    <row collapsed="false" customFormat="false" customHeight="false" hidden="true" ht="195" outlineLevel="0" r="232">
      <c r="A232" s="38" t="n">
        <v>13</v>
      </c>
      <c r="B232" s="35" t="s">
        <v>221</v>
      </c>
      <c r="C232" s="35" t="s">
        <v>204</v>
      </c>
      <c r="D232" s="35" t="n">
        <v>12.4</v>
      </c>
      <c r="E232" s="35" t="n">
        <v>13</v>
      </c>
      <c r="F232" s="304" t="n">
        <v>14</v>
      </c>
    </row>
    <row collapsed="false" customFormat="false" customHeight="false" hidden="true" ht="90" outlineLevel="0" r="233">
      <c r="A233" s="38" t="n">
        <v>14</v>
      </c>
      <c r="B233" s="35" t="s">
        <v>222</v>
      </c>
      <c r="C233" s="35" t="s">
        <v>223</v>
      </c>
      <c r="D233" s="35" t="n">
        <v>800</v>
      </c>
      <c r="E233" s="35" t="n">
        <v>1050</v>
      </c>
      <c r="F233" s="281" t="n">
        <v>1200</v>
      </c>
    </row>
    <row collapsed="false" customFormat="false" customHeight="true" hidden="true" ht="45" outlineLevel="0" r="234">
      <c r="A234" s="502" t="s">
        <v>224</v>
      </c>
      <c r="B234" s="502"/>
      <c r="C234" s="502"/>
      <c r="D234" s="502"/>
      <c r="E234" s="502"/>
      <c r="F234" s="502"/>
    </row>
    <row collapsed="false" customFormat="false" customHeight="false" hidden="true" ht="120" outlineLevel="0" r="235">
      <c r="A235" s="213" t="n">
        <v>15</v>
      </c>
      <c r="B235" s="503" t="s">
        <v>225</v>
      </c>
      <c r="C235" s="41" t="s">
        <v>223</v>
      </c>
      <c r="D235" s="223" t="s">
        <v>226</v>
      </c>
      <c r="E235" s="224" t="s">
        <v>226</v>
      </c>
      <c r="F235" s="233" t="s">
        <v>226</v>
      </c>
    </row>
    <row collapsed="false" customFormat="false" customHeight="true" hidden="true" ht="30" outlineLevel="0" r="236">
      <c r="A236" s="502" t="s">
        <v>227</v>
      </c>
      <c r="B236" s="502"/>
      <c r="C236" s="502"/>
      <c r="D236" s="502"/>
      <c r="E236" s="502"/>
      <c r="F236" s="502"/>
    </row>
    <row collapsed="false" customFormat="false" customHeight="true" hidden="true" ht="30" outlineLevel="0" r="237">
      <c r="A237" s="502" t="s">
        <v>228</v>
      </c>
      <c r="B237" s="502"/>
      <c r="C237" s="502"/>
      <c r="D237" s="502"/>
      <c r="E237" s="502"/>
      <c r="F237" s="502"/>
    </row>
    <row collapsed="false" customFormat="false" customHeight="false" hidden="true" ht="90" outlineLevel="0" r="238">
      <c r="A238" s="222" t="n">
        <v>16</v>
      </c>
      <c r="B238" s="222" t="s">
        <v>229</v>
      </c>
      <c r="C238" s="222" t="s">
        <v>223</v>
      </c>
      <c r="D238" s="222" t="n">
        <v>3890</v>
      </c>
      <c r="E238" s="222" t="n">
        <v>4000</v>
      </c>
      <c r="F238" s="304" t="n">
        <v>4050</v>
      </c>
    </row>
    <row collapsed="false" customFormat="false" customHeight="false" hidden="true" ht="120" outlineLevel="0" r="239">
      <c r="A239" s="222" t="n">
        <v>17</v>
      </c>
      <c r="B239" s="222" t="s">
        <v>230</v>
      </c>
      <c r="C239" s="222" t="s">
        <v>204</v>
      </c>
      <c r="D239" s="222" t="n">
        <v>7.7</v>
      </c>
      <c r="E239" s="222" t="n">
        <v>7.7</v>
      </c>
      <c r="F239" s="304" t="n">
        <v>7.7</v>
      </c>
    </row>
    <row collapsed="false" customFormat="false" customHeight="false" hidden="true" ht="15.75" outlineLevel="0" r="240">
      <c r="A240" s="395"/>
    </row>
    <row collapsed="false" customFormat="false" customHeight="false" hidden="true" ht="47.25" outlineLevel="0" r="241">
      <c r="A241" s="387" t="s">
        <v>81</v>
      </c>
    </row>
    <row collapsed="false" customFormat="false" customHeight="false" hidden="true" ht="15.75" outlineLevel="0" r="242">
      <c r="A242" s="58" t="s">
        <v>231</v>
      </c>
      <c r="B242" s="58"/>
      <c r="C242" s="58"/>
      <c r="D242" s="58"/>
      <c r="E242" s="58"/>
      <c r="F242" s="58"/>
    </row>
    <row collapsed="false" customFormat="false" customHeight="false" hidden="true" ht="15.75" outlineLevel="0" r="243">
      <c r="A243" s="58" t="s">
        <v>232</v>
      </c>
      <c r="B243" s="58"/>
      <c r="C243" s="58"/>
      <c r="D243" s="58"/>
      <c r="E243" s="58"/>
      <c r="F243" s="58"/>
    </row>
    <row collapsed="false" customFormat="false" customHeight="false" hidden="true" ht="15.75" outlineLevel="0" r="244">
      <c r="A244" s="396" t="s">
        <v>233</v>
      </c>
      <c r="B244" s="396"/>
      <c r="C244" s="396"/>
      <c r="D244" s="396"/>
      <c r="E244" s="396"/>
      <c r="F244" s="396"/>
      <c r="G244" s="396"/>
      <c r="H244" s="396"/>
    </row>
    <row collapsed="false" customFormat="false" customHeight="false" hidden="true" ht="15.75" outlineLevel="0" r="245">
      <c r="A245" s="396" t="s">
        <v>84</v>
      </c>
      <c r="B245" s="396"/>
      <c r="C245" s="396"/>
      <c r="D245" s="396"/>
      <c r="E245" s="396"/>
      <c r="F245" s="396"/>
      <c r="G245" s="396"/>
    </row>
    <row collapsed="false" customFormat="false" customHeight="false" hidden="true" ht="15.75" outlineLevel="0" r="246">
      <c r="A246" s="396" t="s">
        <v>234</v>
      </c>
      <c r="B246" s="396"/>
      <c r="C246" s="396"/>
      <c r="D246" s="396"/>
      <c r="E246" s="396"/>
      <c r="F246" s="396"/>
      <c r="G246" s="396"/>
    </row>
    <row collapsed="false" customFormat="false" customHeight="false" hidden="true" ht="15.75" outlineLevel="0" r="247">
      <c r="A247" s="396" t="s">
        <v>105</v>
      </c>
      <c r="B247" s="396"/>
      <c r="C247" s="396"/>
      <c r="D247" s="396"/>
      <c r="E247" s="396"/>
      <c r="F247" s="396"/>
    </row>
    <row collapsed="false" customFormat="false" customHeight="false" hidden="true" ht="15.75" outlineLevel="0" r="248">
      <c r="A248" s="504"/>
    </row>
    <row collapsed="false" customFormat="false" customHeight="true" hidden="true" ht="164.25" outlineLevel="0" r="249">
      <c r="A249" s="32" t="s">
        <v>189</v>
      </c>
      <c r="B249" s="32" t="s">
        <v>235</v>
      </c>
      <c r="C249" s="32" t="s">
        <v>87</v>
      </c>
      <c r="D249" s="32" t="s">
        <v>236</v>
      </c>
      <c r="E249" s="32" t="s">
        <v>237</v>
      </c>
      <c r="F249" s="32"/>
      <c r="G249" s="32"/>
      <c r="H249" s="32"/>
      <c r="I249" s="32"/>
      <c r="J249" s="32"/>
      <c r="K249" s="32"/>
      <c r="L249" s="32"/>
      <c r="M249" s="32"/>
      <c r="N249" s="32"/>
    </row>
    <row collapsed="false" customFormat="false" customHeight="true" hidden="true" ht="45.75" outlineLevel="0" r="250">
      <c r="A250" s="32"/>
      <c r="B250" s="32"/>
      <c r="C250" s="32"/>
      <c r="D250" s="32"/>
      <c r="E250" s="32" t="s">
        <v>93</v>
      </c>
      <c r="F250" s="32"/>
      <c r="G250" s="32"/>
      <c r="H250" s="505" t="s">
        <v>238</v>
      </c>
      <c r="I250" s="32"/>
      <c r="J250" s="32" t="s">
        <v>239</v>
      </c>
      <c r="K250" s="32"/>
      <c r="L250" s="32"/>
      <c r="M250" s="32"/>
      <c r="N250" s="32"/>
    </row>
    <row collapsed="false" customFormat="false" customHeight="false" hidden="true" ht="15" outlineLevel="0" r="251">
      <c r="A251" s="204" t="n">
        <v>1</v>
      </c>
      <c r="B251" s="204" t="n">
        <v>2</v>
      </c>
      <c r="C251" s="204" t="n">
        <v>3</v>
      </c>
      <c r="D251" s="204" t="n">
        <v>4</v>
      </c>
      <c r="E251" s="389" t="n">
        <v>6</v>
      </c>
      <c r="F251" s="389"/>
      <c r="G251" s="389"/>
      <c r="H251" s="204" t="n">
        <v>7</v>
      </c>
      <c r="I251" s="389"/>
      <c r="J251" s="389" t="n">
        <v>9</v>
      </c>
      <c r="K251" s="389"/>
      <c r="L251" s="389"/>
      <c r="M251" s="389"/>
      <c r="N251" s="389"/>
    </row>
    <row collapsed="false" customFormat="false" customHeight="true" hidden="true" ht="74.25" outlineLevel="0" r="252">
      <c r="A252" s="41" t="n">
        <v>1</v>
      </c>
      <c r="B252" s="41" t="s">
        <v>105</v>
      </c>
      <c r="C252" s="233" t="s">
        <v>241</v>
      </c>
      <c r="D252" s="233" t="s">
        <v>242</v>
      </c>
      <c r="E252" s="503"/>
      <c r="F252" s="338"/>
      <c r="G252" s="506" t="e">
        <f aca="false">G253+++G254+G255+G256</f>
        <v>#VALUE!</v>
      </c>
      <c r="H252" s="238" t="n">
        <f aca="false">H253+H254+H255+H256</f>
        <v>0</v>
      </c>
      <c r="I252" s="173"/>
      <c r="J252" s="503"/>
      <c r="K252" s="338"/>
      <c r="L252" s="338"/>
      <c r="M252" s="237" t="n">
        <f aca="false">M253+M254+M255+M256</f>
        <v>2055.289</v>
      </c>
      <c r="N252" s="237"/>
    </row>
    <row collapsed="false" customFormat="false" customHeight="true" hidden="true" ht="16.5" outlineLevel="0" r="253">
      <c r="A253" s="41"/>
      <c r="B253" s="41"/>
      <c r="C253" s="233"/>
      <c r="D253" s="233"/>
      <c r="E253" s="222" t="s">
        <v>101</v>
      </c>
      <c r="F253" s="503"/>
      <c r="G253" s="506" t="e">
        <f aca="false">H253+"#ссыл!++M249+#ссыл!"</f>
        <v>#VALUE!</v>
      </c>
      <c r="H253" s="241" t="n">
        <f aca="false">H273</f>
        <v>0</v>
      </c>
      <c r="I253" s="170"/>
      <c r="J253" s="233" t="s">
        <v>101</v>
      </c>
      <c r="K253" s="233"/>
      <c r="L253" s="233"/>
      <c r="M253" s="240" t="n">
        <f aca="false">M273</f>
        <v>1408</v>
      </c>
      <c r="N253" s="240"/>
    </row>
    <row collapsed="false" customFormat="false" customHeight="true" hidden="true" ht="16.5" outlineLevel="0" r="254">
      <c r="A254" s="41"/>
      <c r="B254" s="41"/>
      <c r="C254" s="233"/>
      <c r="D254" s="233"/>
      <c r="E254" s="222" t="s">
        <v>102</v>
      </c>
      <c r="F254" s="503"/>
      <c r="G254" s="507" t="e">
        <f aca="false">H254+"#ссыл!++M250+#ссыл!"</f>
        <v>#VALUE!</v>
      </c>
      <c r="H254" s="241" t="n">
        <f aca="false">H274</f>
        <v>0</v>
      </c>
      <c r="I254" s="170"/>
      <c r="J254" s="233" t="s">
        <v>102</v>
      </c>
      <c r="K254" s="233"/>
      <c r="L254" s="233"/>
      <c r="M254" s="240" t="n">
        <f aca="false">M274</f>
        <v>0</v>
      </c>
      <c r="N254" s="240"/>
    </row>
    <row collapsed="false" customFormat="false" customHeight="true" hidden="true" ht="16.5" outlineLevel="0" r="255">
      <c r="A255" s="41"/>
      <c r="B255" s="41"/>
      <c r="C255" s="233"/>
      <c r="D255" s="233"/>
      <c r="E255" s="222" t="s">
        <v>103</v>
      </c>
      <c r="F255" s="503"/>
      <c r="G255" s="506" t="e">
        <f aca="false">H255+"#ссыл!++M251+#ссыл!"</f>
        <v>#VALUE!</v>
      </c>
      <c r="H255" s="241" t="n">
        <f aca="false">H275</f>
        <v>0</v>
      </c>
      <c r="I255" s="170"/>
      <c r="J255" s="233" t="s">
        <v>103</v>
      </c>
      <c r="K255" s="233"/>
      <c r="L255" s="233"/>
      <c r="M255" s="240" t="n">
        <f aca="false">M275</f>
        <v>533.889</v>
      </c>
      <c r="N255" s="240"/>
    </row>
    <row collapsed="false" customFormat="false" customHeight="true" hidden="true" ht="16.5" outlineLevel="0" r="256">
      <c r="A256" s="41"/>
      <c r="B256" s="41"/>
      <c r="C256" s="233"/>
      <c r="D256" s="233"/>
      <c r="E256" s="222" t="s">
        <v>69</v>
      </c>
      <c r="F256" s="503"/>
      <c r="G256" s="507" t="e">
        <f aca="false">H256+"#ссыл!++M252+#ссыл!"</f>
        <v>#VALUE!</v>
      </c>
      <c r="H256" s="246" t="n">
        <f aca="false">H331</f>
        <v>0</v>
      </c>
      <c r="I256" s="173"/>
      <c r="J256" s="233" t="s">
        <v>69</v>
      </c>
      <c r="K256" s="233"/>
      <c r="L256" s="233"/>
      <c r="M256" s="245" t="n">
        <f aca="false">J331</f>
        <v>113.4</v>
      </c>
      <c r="N256" s="245"/>
    </row>
    <row collapsed="false" customFormat="false" customHeight="true" hidden="true" ht="16.5" outlineLevel="0" r="257">
      <c r="A257" s="41"/>
      <c r="B257" s="41"/>
      <c r="C257" s="233"/>
      <c r="D257" s="233"/>
      <c r="E257" s="503"/>
      <c r="F257" s="338"/>
      <c r="G257" s="506" t="e">
        <f aca="false">G258+G259+G260+G261</f>
        <v>#VALUE!</v>
      </c>
      <c r="H257" s="238" t="n">
        <f aca="false">H258+H259++H260+H261</f>
        <v>0</v>
      </c>
      <c r="I257" s="170"/>
      <c r="J257" s="213"/>
      <c r="K257" s="213"/>
      <c r="L257" s="213"/>
      <c r="M257" s="247" t="n">
        <f aca="false">M258+M259+M260+M261</f>
        <v>53363.03</v>
      </c>
      <c r="N257" s="247"/>
    </row>
    <row collapsed="false" customFormat="false" customHeight="true" hidden="true" ht="16.5" outlineLevel="0" r="258">
      <c r="A258" s="41"/>
      <c r="B258" s="41"/>
      <c r="C258" s="233"/>
      <c r="D258" s="233"/>
      <c r="E258" s="222" t="s">
        <v>101</v>
      </c>
      <c r="F258" s="503"/>
      <c r="G258" s="507" t="e">
        <f aca="false">H258+"#ссыл!+M254+#ссыл!"</f>
        <v>#VALUE!</v>
      </c>
      <c r="H258" s="241" t="n">
        <f aca="false">H277</f>
        <v>0</v>
      </c>
      <c r="I258" s="173"/>
      <c r="J258" s="233" t="s">
        <v>101</v>
      </c>
      <c r="K258" s="233"/>
      <c r="L258" s="233"/>
      <c r="M258" s="245" t="n">
        <f aca="false">M277</f>
        <v>18791</v>
      </c>
      <c r="N258" s="245"/>
    </row>
    <row collapsed="false" customFormat="false" customHeight="true" hidden="true" ht="16.5" outlineLevel="0" r="259">
      <c r="A259" s="41"/>
      <c r="B259" s="41"/>
      <c r="C259" s="233"/>
      <c r="D259" s="233"/>
      <c r="E259" s="222" t="s">
        <v>102</v>
      </c>
      <c r="F259" s="503"/>
      <c r="G259" s="506" t="e">
        <f aca="false">H259+"#ссыл!+M255+#ссыл!"</f>
        <v>#VALUE!</v>
      </c>
      <c r="H259" s="241" t="n">
        <f aca="false">H278</f>
        <v>0</v>
      </c>
      <c r="I259" s="170"/>
      <c r="J259" s="233" t="s">
        <v>102</v>
      </c>
      <c r="K259" s="233"/>
      <c r="L259" s="233"/>
      <c r="M259" s="245" t="n">
        <f aca="false">M278</f>
        <v>16821.14</v>
      </c>
      <c r="N259" s="245"/>
    </row>
    <row collapsed="false" customFormat="false" customHeight="true" hidden="true" ht="16.5" outlineLevel="0" r="260">
      <c r="A260" s="41"/>
      <c r="B260" s="41"/>
      <c r="C260" s="233"/>
      <c r="D260" s="233"/>
      <c r="E260" s="222" t="s">
        <v>103</v>
      </c>
      <c r="F260" s="503"/>
      <c r="G260" s="507" t="e">
        <f aca="false">H260+"#ссыл!+M256+#ссыл!"</f>
        <v>#VALUE!</v>
      </c>
      <c r="H260" s="241" t="n">
        <f aca="false">H279</f>
        <v>0</v>
      </c>
      <c r="I260" s="170"/>
      <c r="J260" s="233" t="s">
        <v>103</v>
      </c>
      <c r="K260" s="233"/>
      <c r="L260" s="233"/>
      <c r="M260" s="245" t="n">
        <f aca="false">M279</f>
        <v>16654.4</v>
      </c>
      <c r="N260" s="245"/>
    </row>
    <row collapsed="false" customFormat="false" customHeight="true" hidden="true" ht="16.5" outlineLevel="0" r="261">
      <c r="A261" s="41"/>
      <c r="B261" s="41"/>
      <c r="C261" s="233"/>
      <c r="D261" s="233"/>
      <c r="E261" s="222" t="s">
        <v>69</v>
      </c>
      <c r="F261" s="503"/>
      <c r="G261" s="507" t="e">
        <f aca="false">H261+"#ссыл!+M257+#ссыл!"</f>
        <v>#VALUE!</v>
      </c>
      <c r="H261" s="246" t="n">
        <f aca="false">H333</f>
        <v>0</v>
      </c>
      <c r="I261" s="173"/>
      <c r="J261" s="233" t="s">
        <v>69</v>
      </c>
      <c r="K261" s="233"/>
      <c r="L261" s="233"/>
      <c r="M261" s="245" t="n">
        <f aca="false">J333</f>
        <v>1096.49</v>
      </c>
      <c r="N261" s="245"/>
    </row>
    <row collapsed="false" customFormat="false" customHeight="true" hidden="true" ht="15.75" outlineLevel="0" r="262">
      <c r="A262" s="41"/>
      <c r="B262" s="41"/>
      <c r="C262" s="233"/>
      <c r="D262" s="233"/>
      <c r="E262" s="213"/>
      <c r="F262" s="213"/>
      <c r="G262" s="507" t="e">
        <f aca="false">G263+G264+G265+G266</f>
        <v>#VALUE!</v>
      </c>
      <c r="H262" s="238" t="n">
        <f aca="false">H263+H264+H265+H266</f>
        <v>0</v>
      </c>
      <c r="I262" s="249" t="e">
        <f aca="false">I263+I264+I265+I266</f>
        <v>#VALUE!</v>
      </c>
      <c r="J262" s="213"/>
      <c r="K262" s="213"/>
      <c r="L262" s="213"/>
      <c r="M262" s="247" t="n">
        <f aca="false">M263+M264+M265+M266</f>
        <v>54855</v>
      </c>
      <c r="N262" s="247"/>
    </row>
    <row collapsed="false" customFormat="false" customHeight="true" hidden="true" ht="15.75" outlineLevel="0" r="263">
      <c r="A263" s="41"/>
      <c r="B263" s="41"/>
      <c r="C263" s="233"/>
      <c r="D263" s="233"/>
      <c r="E263" s="222" t="s">
        <v>101</v>
      </c>
      <c r="F263" s="503"/>
      <c r="G263" s="507" t="e">
        <f aca="false">H263+I263+M263+++"#ссыл!"</f>
        <v>#VALUE!</v>
      </c>
      <c r="H263" s="241" t="n">
        <f aca="false">H281</f>
        <v>0</v>
      </c>
      <c r="I263" s="251" t="str">
        <f aca="false">I281</f>
        <v>#ссыл!+I299+I320</v>
      </c>
      <c r="J263" s="233" t="s">
        <v>101</v>
      </c>
      <c r="K263" s="233"/>
      <c r="L263" s="233"/>
      <c r="M263" s="245" t="n">
        <f aca="false">M281</f>
        <v>18488</v>
      </c>
      <c r="N263" s="245"/>
    </row>
    <row collapsed="false" customFormat="false" customHeight="true" hidden="true" ht="15.75" outlineLevel="0" r="264">
      <c r="A264" s="41"/>
      <c r="B264" s="41"/>
      <c r="C264" s="233"/>
      <c r="D264" s="233"/>
      <c r="E264" s="222" t="s">
        <v>102</v>
      </c>
      <c r="F264" s="503"/>
      <c r="G264" s="507" t="e">
        <f aca="false">H264+I264+M264+++"#ссыл!"</f>
        <v>#VALUE!</v>
      </c>
      <c r="H264" s="241" t="n">
        <f aca="false">H282</f>
        <v>0</v>
      </c>
      <c r="I264" s="251" t="str">
        <f aca="false">I282</f>
        <v>#ссыл!+I300+I321</v>
      </c>
      <c r="J264" s="233" t="s">
        <v>102</v>
      </c>
      <c r="K264" s="233"/>
      <c r="L264" s="233"/>
      <c r="M264" s="245" t="n">
        <f aca="false">M282</f>
        <v>17648</v>
      </c>
      <c r="N264" s="245"/>
    </row>
    <row collapsed="false" customFormat="false" customHeight="true" hidden="true" ht="15.75" outlineLevel="0" r="265">
      <c r="A265" s="41"/>
      <c r="B265" s="41"/>
      <c r="C265" s="233"/>
      <c r="D265" s="233"/>
      <c r="E265" s="222" t="s">
        <v>103</v>
      </c>
      <c r="F265" s="503"/>
      <c r="G265" s="507" t="e">
        <f aca="false">H265+I265+M265+++"#ссыл!"</f>
        <v>#VALUE!</v>
      </c>
      <c r="H265" s="241" t="n">
        <f aca="false">H283</f>
        <v>0</v>
      </c>
      <c r="I265" s="251" t="str">
        <f aca="false">I283</f>
        <v>#ссыл!+I301+I322</v>
      </c>
      <c r="J265" s="233" t="s">
        <v>103</v>
      </c>
      <c r="K265" s="233"/>
      <c r="L265" s="233"/>
      <c r="M265" s="245" t="n">
        <f aca="false">M283</f>
        <v>18505</v>
      </c>
      <c r="N265" s="245"/>
    </row>
    <row collapsed="false" customFormat="false" customHeight="true" hidden="true" ht="30" outlineLevel="0" r="266">
      <c r="A266" s="41"/>
      <c r="B266" s="41"/>
      <c r="C266" s="233"/>
      <c r="D266" s="233"/>
      <c r="E266" s="222" t="s">
        <v>69</v>
      </c>
      <c r="F266" s="503"/>
      <c r="G266" s="507" t="e">
        <f aca="false">H266+I266+M266+++"#ссыл!"</f>
        <v>#VALUE!</v>
      </c>
      <c r="H266" s="246" t="n">
        <f aca="false">H335</f>
        <v>0</v>
      </c>
      <c r="I266" s="253" t="str">
        <f aca="false">"#ссыл!"</f>
        <v>#ссыл!</v>
      </c>
      <c r="J266" s="233" t="s">
        <v>69</v>
      </c>
      <c r="K266" s="233"/>
      <c r="L266" s="233"/>
      <c r="M266" s="245" t="n">
        <f aca="false">J335</f>
        <v>214</v>
      </c>
      <c r="N266" s="245"/>
    </row>
    <row collapsed="false" customFormat="false" customHeight="true" hidden="true" ht="16.5" outlineLevel="0" r="267">
      <c r="A267" s="41"/>
      <c r="B267" s="508" t="s">
        <v>100</v>
      </c>
      <c r="C267" s="245"/>
      <c r="D267" s="245"/>
      <c r="E267" s="509"/>
      <c r="F267" s="510"/>
      <c r="G267" s="511" t="e">
        <f aca="false">G268+G269+G270+G271</f>
        <v>#VALUE!</v>
      </c>
      <c r="H267" s="260" t="n">
        <f aca="false">H268+H269+H270+H271</f>
        <v>0</v>
      </c>
      <c r="I267" s="257"/>
      <c r="J267" s="512"/>
      <c r="K267" s="512"/>
      <c r="L267" s="512"/>
      <c r="M267" s="259" t="n">
        <f aca="false">M268+M269+M270+M271</f>
        <v>110273.319</v>
      </c>
      <c r="N267" s="259"/>
    </row>
    <row collapsed="false" customFormat="false" customHeight="true" hidden="true" ht="16.5" outlineLevel="0" r="268">
      <c r="A268" s="41"/>
      <c r="B268" s="508"/>
      <c r="C268" s="245"/>
      <c r="D268" s="245"/>
      <c r="E268" s="513" t="s">
        <v>101</v>
      </c>
      <c r="F268" s="509"/>
      <c r="G268" s="511" t="e">
        <f aca="false">H268++++"#ссыл!+M264+#ссыл!"</f>
        <v>#VALUE!</v>
      </c>
      <c r="H268" s="265" t="n">
        <f aca="false">H253+H258+H263</f>
        <v>0</v>
      </c>
      <c r="I268" s="257"/>
      <c r="J268" s="245" t="s">
        <v>101</v>
      </c>
      <c r="K268" s="245"/>
      <c r="L268" s="245"/>
      <c r="M268" s="264" t="n">
        <f aca="false">M253+M258+M263</f>
        <v>38687</v>
      </c>
      <c r="N268" s="264"/>
    </row>
    <row collapsed="false" customFormat="false" customHeight="true" hidden="true" ht="16.5" outlineLevel="0" r="269">
      <c r="A269" s="41"/>
      <c r="B269" s="508"/>
      <c r="C269" s="245"/>
      <c r="D269" s="245"/>
      <c r="E269" s="513" t="s">
        <v>102</v>
      </c>
      <c r="F269" s="509"/>
      <c r="G269" s="511" t="e">
        <f aca="false">H269++++"#ссыл!+M265+#ссыл!"</f>
        <v>#VALUE!</v>
      </c>
      <c r="H269" s="265" t="n">
        <f aca="false">H254+H259+H264</f>
        <v>0</v>
      </c>
      <c r="I269" s="257"/>
      <c r="J269" s="245" t="s">
        <v>102</v>
      </c>
      <c r="K269" s="245"/>
      <c r="L269" s="245"/>
      <c r="M269" s="264" t="n">
        <f aca="false">M254+M259+M264</f>
        <v>34469.14</v>
      </c>
      <c r="N269" s="264"/>
    </row>
    <row collapsed="false" customFormat="false" customHeight="true" hidden="true" ht="16.5" outlineLevel="0" r="270">
      <c r="A270" s="41"/>
      <c r="B270" s="508"/>
      <c r="C270" s="245"/>
      <c r="D270" s="245"/>
      <c r="E270" s="513" t="s">
        <v>103</v>
      </c>
      <c r="F270" s="509"/>
      <c r="G270" s="511" t="e">
        <f aca="false">H270++++"#ссыл!+M266+#ссыл!"</f>
        <v>#VALUE!</v>
      </c>
      <c r="H270" s="265" t="n">
        <f aca="false">H255+H260+H265</f>
        <v>0</v>
      </c>
      <c r="I270" s="257"/>
      <c r="J270" s="245" t="s">
        <v>103</v>
      </c>
      <c r="K270" s="245"/>
      <c r="L270" s="245"/>
      <c r="M270" s="264" t="n">
        <f aca="false">M255+M260+M265</f>
        <v>35693.289</v>
      </c>
      <c r="N270" s="264"/>
    </row>
    <row collapsed="false" customFormat="false" customHeight="true" hidden="true" ht="16.5" outlineLevel="0" r="271">
      <c r="A271" s="41"/>
      <c r="B271" s="508"/>
      <c r="C271" s="245"/>
      <c r="D271" s="245"/>
      <c r="E271" s="513" t="s">
        <v>69</v>
      </c>
      <c r="F271" s="509"/>
      <c r="G271" s="511" t="e">
        <f aca="false">H271++++"#ссыл!+M267+#ссыл!"</f>
        <v>#VALUE!</v>
      </c>
      <c r="H271" s="265" t="n">
        <f aca="false">H256+H261+H266</f>
        <v>0</v>
      </c>
      <c r="I271" s="257"/>
      <c r="J271" s="245" t="s">
        <v>69</v>
      </c>
      <c r="K271" s="245"/>
      <c r="L271" s="245"/>
      <c r="M271" s="264" t="n">
        <f aca="false">M256+M261+M266</f>
        <v>1423.89</v>
      </c>
      <c r="N271" s="264"/>
    </row>
    <row collapsed="false" customFormat="false" customHeight="true" hidden="true" ht="16.5" outlineLevel="0" r="272">
      <c r="A272" s="514" t="s">
        <v>18</v>
      </c>
      <c r="B272" s="41" t="s">
        <v>65</v>
      </c>
      <c r="C272" s="233" t="s">
        <v>66</v>
      </c>
      <c r="D272" s="224" t="s">
        <v>247</v>
      </c>
      <c r="E272" s="515"/>
      <c r="F272" s="516"/>
      <c r="G272" s="517" t="e">
        <f aca="false">G273+G274+G275</f>
        <v>#VALUE!</v>
      </c>
      <c r="H272" s="272"/>
      <c r="I272" s="269"/>
      <c r="J272" s="518"/>
      <c r="K272" s="518"/>
      <c r="L272" s="518"/>
      <c r="M272" s="271" t="n">
        <f aca="false">M273+M274+M275</f>
        <v>1941.889</v>
      </c>
      <c r="N272" s="271"/>
    </row>
    <row collapsed="false" customFormat="false" customHeight="true" hidden="true" ht="16.5" outlineLevel="0" r="273">
      <c r="A273" s="514"/>
      <c r="B273" s="41"/>
      <c r="C273" s="233"/>
      <c r="D273" s="224"/>
      <c r="E273" s="519" t="s">
        <v>101</v>
      </c>
      <c r="F273" s="520"/>
      <c r="G273" s="521" t="e">
        <f aca="false">H273+"#ссыл!++M269+#ссыл!"</f>
        <v>#VALUE!</v>
      </c>
      <c r="H273" s="278"/>
      <c r="I273" s="275"/>
      <c r="J273" s="285" t="s">
        <v>101</v>
      </c>
      <c r="K273" s="285"/>
      <c r="L273" s="285"/>
      <c r="M273" s="277" t="n">
        <f aca="false">L309</f>
        <v>1408</v>
      </c>
      <c r="N273" s="277"/>
    </row>
    <row collapsed="false" customFormat="false" customHeight="true" hidden="true" ht="16.5" outlineLevel="0" r="274">
      <c r="A274" s="514"/>
      <c r="B274" s="41"/>
      <c r="C274" s="233"/>
      <c r="D274" s="224"/>
      <c r="E274" s="519" t="s">
        <v>102</v>
      </c>
      <c r="F274" s="520"/>
      <c r="G274" s="521" t="e">
        <f aca="false">H274+"#ссыл!++M270+#ссыл!"</f>
        <v>#VALUE!</v>
      </c>
      <c r="H274" s="278"/>
      <c r="I274" s="279"/>
      <c r="J274" s="285" t="s">
        <v>102</v>
      </c>
      <c r="K274" s="285"/>
      <c r="L274" s="285"/>
      <c r="M274" s="280"/>
      <c r="N274" s="280"/>
    </row>
    <row collapsed="false" customFormat="false" customHeight="true" hidden="true" ht="16.5" outlineLevel="0" r="275">
      <c r="A275" s="514"/>
      <c r="B275" s="41"/>
      <c r="C275" s="233"/>
      <c r="D275" s="224"/>
      <c r="E275" s="519" t="s">
        <v>103</v>
      </c>
      <c r="F275" s="520"/>
      <c r="G275" s="521" t="e">
        <f aca="false">H275+"#ссыл!++M271+#ссыл!"</f>
        <v>#VALUE!</v>
      </c>
      <c r="H275" s="281"/>
      <c r="I275" s="275"/>
      <c r="J275" s="522" t="s">
        <v>103</v>
      </c>
      <c r="K275" s="522"/>
      <c r="L275" s="522"/>
      <c r="M275" s="277" t="n">
        <f aca="false">L297+L310</f>
        <v>533.889</v>
      </c>
      <c r="N275" s="277"/>
    </row>
    <row collapsed="false" customFormat="false" customHeight="true" hidden="true" ht="27.75" outlineLevel="0" r="276">
      <c r="A276" s="514"/>
      <c r="B276" s="41"/>
      <c r="C276" s="233"/>
      <c r="D276" s="233"/>
      <c r="E276" s="515"/>
      <c r="F276" s="516"/>
      <c r="G276" s="517" t="e">
        <f aca="false">G277+G278+G279</f>
        <v>#VALUE!</v>
      </c>
      <c r="H276" s="517" t="n">
        <f aca="false">H277+H278+H279</f>
        <v>0</v>
      </c>
      <c r="I276" s="269"/>
      <c r="J276" s="518"/>
      <c r="K276" s="518"/>
      <c r="L276" s="518"/>
      <c r="M276" s="271" t="n">
        <f aca="false">M277+M278+M279</f>
        <v>52266.54</v>
      </c>
      <c r="N276" s="271"/>
    </row>
    <row collapsed="false" customFormat="false" customHeight="true" hidden="true" ht="16.5" outlineLevel="0" r="277">
      <c r="A277" s="514"/>
      <c r="B277" s="41"/>
      <c r="C277" s="233"/>
      <c r="D277" s="233"/>
      <c r="E277" s="523" t="s">
        <v>101</v>
      </c>
      <c r="F277" s="520"/>
      <c r="G277" s="524" t="e">
        <f aca="false">H277+"#ссыл!+M273+#ссыл!"</f>
        <v>#VALUE!</v>
      </c>
      <c r="H277" s="286" t="n">
        <f aca="false">H288+H299+H320</f>
        <v>0</v>
      </c>
      <c r="I277" s="279"/>
      <c r="J277" s="285" t="s">
        <v>101</v>
      </c>
      <c r="K277" s="285"/>
      <c r="L277" s="285"/>
      <c r="M277" s="285" t="n">
        <f aca="false">L288+L299+N320</f>
        <v>18791</v>
      </c>
      <c r="N277" s="285"/>
    </row>
    <row collapsed="false" customFormat="false" customHeight="true" hidden="true" ht="16.5" outlineLevel="0" r="278">
      <c r="A278" s="514"/>
      <c r="B278" s="41"/>
      <c r="C278" s="233"/>
      <c r="D278" s="233"/>
      <c r="E278" s="523" t="s">
        <v>102</v>
      </c>
      <c r="F278" s="520"/>
      <c r="G278" s="524" t="e">
        <f aca="false">H278+"#ссыл!+M274+#ссыл!"</f>
        <v>#VALUE!</v>
      </c>
      <c r="H278" s="286" t="n">
        <f aca="false">H289+H300+H321+H312</f>
        <v>0</v>
      </c>
      <c r="I278" s="275"/>
      <c r="J278" s="285" t="s">
        <v>102</v>
      </c>
      <c r="K278" s="285"/>
      <c r="L278" s="285"/>
      <c r="M278" s="287" t="n">
        <f aca="false">L289+L300+K312+N321</f>
        <v>16821.14</v>
      </c>
      <c r="N278" s="287"/>
    </row>
    <row collapsed="false" customFormat="false" customHeight="true" hidden="true" ht="16.5" outlineLevel="0" r="279">
      <c r="A279" s="514"/>
      <c r="B279" s="41"/>
      <c r="C279" s="233"/>
      <c r="D279" s="233"/>
      <c r="E279" s="523" t="s">
        <v>103</v>
      </c>
      <c r="F279" s="520"/>
      <c r="G279" s="524" t="e">
        <f aca="false">H279+"#ссыл!+M275+#ссыл!"</f>
        <v>#VALUE!</v>
      </c>
      <c r="H279" s="286" t="n">
        <f aca="false">H290+H301+H322+H313</f>
        <v>0</v>
      </c>
      <c r="I279" s="275"/>
      <c r="J279" s="285" t="s">
        <v>103</v>
      </c>
      <c r="K279" s="285"/>
      <c r="L279" s="285"/>
      <c r="M279" s="288" t="n">
        <f aca="false">L290+L301+K313+N322</f>
        <v>16654.4</v>
      </c>
      <c r="N279" s="288"/>
    </row>
    <row collapsed="false" customFormat="false" customHeight="true" hidden="true" ht="15.75" outlineLevel="0" r="280">
      <c r="A280" s="514"/>
      <c r="B280" s="41"/>
      <c r="C280" s="233"/>
      <c r="D280" s="233"/>
      <c r="E280" s="515"/>
      <c r="F280" s="516"/>
      <c r="G280" s="525" t="e">
        <f aca="false">G281+G282+G283</f>
        <v>#VALUE!</v>
      </c>
      <c r="H280" s="526" t="n">
        <f aca="false">H281+H282+H283</f>
        <v>0</v>
      </c>
      <c r="I280" s="291" t="e">
        <f aca="false">I281+I282+I283</f>
        <v>#VALUE!</v>
      </c>
      <c r="J280" s="518"/>
      <c r="K280" s="518"/>
      <c r="L280" s="518"/>
      <c r="M280" s="292" t="n">
        <f aca="false">M281+M282+M283</f>
        <v>54641</v>
      </c>
      <c r="N280" s="292"/>
    </row>
    <row collapsed="false" customFormat="false" customHeight="true" hidden="true" ht="15.75" outlineLevel="0" r="281">
      <c r="A281" s="514"/>
      <c r="B281" s="41"/>
      <c r="C281" s="233"/>
      <c r="D281" s="233"/>
      <c r="E281" s="523" t="s">
        <v>101</v>
      </c>
      <c r="F281" s="520"/>
      <c r="G281" s="524" t="e">
        <f aca="false">H281+I281+M281+"#ссыл!"</f>
        <v>#VALUE!</v>
      </c>
      <c r="H281" s="286" t="n">
        <f aca="false">H292+H303+H324</f>
        <v>0</v>
      </c>
      <c r="I281" s="294" t="str">
        <f aca="false">"#ссыл!+I299+I320"</f>
        <v>#ссыл!+I299+I320</v>
      </c>
      <c r="J281" s="285" t="s">
        <v>101</v>
      </c>
      <c r="K281" s="285"/>
      <c r="L281" s="285"/>
      <c r="M281" s="285" t="n">
        <f aca="false">L292+L303+N324</f>
        <v>18488</v>
      </c>
      <c r="N281" s="285"/>
    </row>
    <row collapsed="false" customFormat="false" customHeight="true" hidden="true" ht="15.75" outlineLevel="0" r="282">
      <c r="A282" s="514"/>
      <c r="B282" s="41"/>
      <c r="C282" s="233"/>
      <c r="D282" s="233"/>
      <c r="E282" s="523" t="s">
        <v>102</v>
      </c>
      <c r="F282" s="520"/>
      <c r="G282" s="524" t="e">
        <f aca="false">H282+I282+M282+"#ссыл!"</f>
        <v>#VALUE!</v>
      </c>
      <c r="H282" s="286" t="n">
        <f aca="false">H293+H304+H325</f>
        <v>0</v>
      </c>
      <c r="I282" s="294" t="str">
        <f aca="false">"#ссыл!+I300+I321"</f>
        <v>#ссыл!+I300+I321</v>
      </c>
      <c r="J282" s="285" t="s">
        <v>102</v>
      </c>
      <c r="K282" s="285"/>
      <c r="L282" s="285"/>
      <c r="M282" s="285" t="n">
        <f aca="false">L293+L304+N325</f>
        <v>17648</v>
      </c>
      <c r="N282" s="285"/>
    </row>
    <row collapsed="false" customFormat="false" customHeight="true" hidden="true" ht="15.75" outlineLevel="0" r="283">
      <c r="A283" s="514"/>
      <c r="B283" s="41"/>
      <c r="C283" s="233"/>
      <c r="D283" s="233"/>
      <c r="E283" s="523" t="s">
        <v>103</v>
      </c>
      <c r="F283" s="520"/>
      <c r="G283" s="524" t="e">
        <f aca="false">H283+I283+M283+"#ссыл!"</f>
        <v>#VALUE!</v>
      </c>
      <c r="H283" s="286" t="n">
        <f aca="false">H294+H305+H326</f>
        <v>0</v>
      </c>
      <c r="I283" s="294" t="str">
        <f aca="false">"#ссыл!+I301+I322"</f>
        <v>#ссыл!+I301+I322</v>
      </c>
      <c r="J283" s="522" t="s">
        <v>103</v>
      </c>
      <c r="K283" s="522"/>
      <c r="L283" s="522"/>
      <c r="M283" s="285" t="n">
        <f aca="false">L294+L305+N326</f>
        <v>18505</v>
      </c>
      <c r="N283" s="285"/>
    </row>
    <row collapsed="false" customFormat="false" customHeight="false" hidden="true" ht="15.75" outlineLevel="0" r="284">
      <c r="A284" s="35"/>
      <c r="B284" s="359" t="s">
        <v>100</v>
      </c>
      <c r="C284" s="296"/>
      <c r="D284" s="296"/>
      <c r="E284" s="527"/>
      <c r="F284" s="351"/>
      <c r="G284" s="528" t="e">
        <f aca="false">G280+G276+G272</f>
        <v>#VALUE!</v>
      </c>
      <c r="H284" s="529" t="n">
        <f aca="false">H272+H276+H280</f>
        <v>0</v>
      </c>
      <c r="I284" s="530"/>
      <c r="J284" s="531"/>
      <c r="K284" s="531"/>
      <c r="L284" s="531"/>
      <c r="M284" s="532" t="n">
        <f aca="false">M280+M276+M272</f>
        <v>108849.429</v>
      </c>
      <c r="N284" s="532"/>
    </row>
    <row collapsed="false" customFormat="false" customHeight="true" hidden="true" ht="15" outlineLevel="0" r="285">
      <c r="A285" s="514" t="s">
        <v>248</v>
      </c>
      <c r="B285" s="533" t="s">
        <v>249</v>
      </c>
      <c r="C285" s="233" t="s">
        <v>66</v>
      </c>
      <c r="D285" s="233" t="s">
        <v>247</v>
      </c>
      <c r="E285" s="534"/>
      <c r="F285" s="534"/>
      <c r="G285" s="534"/>
      <c r="H285" s="233"/>
      <c r="I285" s="233"/>
      <c r="J285" s="316"/>
      <c r="K285" s="316"/>
      <c r="L285" s="316"/>
      <c r="M285" s="316"/>
      <c r="N285" s="316"/>
    </row>
    <row collapsed="false" customFormat="false" customHeight="false" hidden="true" ht="90" outlineLevel="0" r="286">
      <c r="A286" s="514"/>
      <c r="B286" s="533" t="s">
        <v>250</v>
      </c>
      <c r="C286" s="233"/>
      <c r="D286" s="233"/>
      <c r="E286" s="534"/>
      <c r="F286" s="534"/>
      <c r="G286" s="534"/>
      <c r="H286" s="233"/>
      <c r="I286" s="233"/>
      <c r="J286" s="316"/>
      <c r="K286" s="316"/>
      <c r="L286" s="316"/>
      <c r="M286" s="316"/>
      <c r="N286" s="316"/>
    </row>
    <row collapsed="false" customFormat="false" customHeight="false" hidden="true" ht="15" outlineLevel="0" r="287">
      <c r="A287" s="514"/>
      <c r="B287" s="465"/>
      <c r="C287" s="233"/>
      <c r="D287" s="233"/>
      <c r="E287" s="535"/>
      <c r="F287" s="535"/>
      <c r="G287" s="524" t="e">
        <f aca="false">G288+G289+G290</f>
        <v>#VALUE!</v>
      </c>
      <c r="H287" s="523" t="n">
        <f aca="false">H288+H289+H290</f>
        <v>0</v>
      </c>
      <c r="I287" s="536"/>
      <c r="J287" s="535"/>
      <c r="K287" s="535"/>
      <c r="L287" s="537" t="n">
        <f aca="false">L288+L289+L290</f>
        <v>13331</v>
      </c>
      <c r="M287" s="537"/>
      <c r="N287" s="537"/>
    </row>
    <row collapsed="false" customFormat="false" customHeight="true" hidden="true" ht="15.75" outlineLevel="0" r="288">
      <c r="A288" s="514"/>
      <c r="B288" s="465"/>
      <c r="C288" s="233"/>
      <c r="D288" s="233"/>
      <c r="E288" s="303" t="s">
        <v>101</v>
      </c>
      <c r="F288" s="303"/>
      <c r="G288" s="523" t="e">
        <f aca="false">H288+"#ссыл!+L284+#ссыл!"</f>
        <v>#VALUE!</v>
      </c>
      <c r="H288" s="222"/>
      <c r="I288" s="233"/>
      <c r="J288" s="304" t="s">
        <v>101</v>
      </c>
      <c r="K288" s="304"/>
      <c r="L288" s="233" t="n">
        <v>5005</v>
      </c>
      <c r="M288" s="233"/>
      <c r="N288" s="233"/>
    </row>
    <row collapsed="false" customFormat="false" customHeight="true" hidden="true" ht="15.75" outlineLevel="0" r="289">
      <c r="A289" s="514"/>
      <c r="B289" s="465"/>
      <c r="C289" s="233"/>
      <c r="D289" s="233"/>
      <c r="E289" s="285" t="s">
        <v>102</v>
      </c>
      <c r="F289" s="285"/>
      <c r="G289" s="523" t="e">
        <f aca="false">H289+"#ссыл!+L285+#ссыл!"</f>
        <v>#VALUE!</v>
      </c>
      <c r="H289" s="222"/>
      <c r="I289" s="233"/>
      <c r="J289" s="233" t="s">
        <v>102</v>
      </c>
      <c r="K289" s="233"/>
      <c r="L289" s="233" t="n">
        <v>4747</v>
      </c>
      <c r="M289" s="233"/>
      <c r="N289" s="233"/>
    </row>
    <row collapsed="false" customFormat="false" customHeight="true" hidden="true" ht="15.75" outlineLevel="0" r="290">
      <c r="A290" s="514"/>
      <c r="B290" s="465"/>
      <c r="C290" s="233"/>
      <c r="D290" s="233"/>
      <c r="E290" s="285" t="s">
        <v>103</v>
      </c>
      <c r="F290" s="285"/>
      <c r="G290" s="523" t="e">
        <f aca="false">H290+"#ссыл!+L286+#ссыл!"</f>
        <v>#VALUE!</v>
      </c>
      <c r="H290" s="222"/>
      <c r="I290" s="233"/>
      <c r="J290" s="233" t="s">
        <v>103</v>
      </c>
      <c r="K290" s="233"/>
      <c r="L290" s="233" t="n">
        <v>3579</v>
      </c>
      <c r="M290" s="233"/>
      <c r="N290" s="233"/>
    </row>
    <row collapsed="false" customFormat="false" customHeight="false" hidden="true" ht="15" outlineLevel="0" r="291">
      <c r="A291" s="514"/>
      <c r="B291" s="465"/>
      <c r="C291" s="233"/>
      <c r="D291" s="233"/>
      <c r="E291" s="520"/>
      <c r="F291" s="538"/>
      <c r="G291" s="524" t="e">
        <f aca="false">G292+G293+G294</f>
        <v>#VALUE!</v>
      </c>
      <c r="H291" s="523" t="n">
        <f aca="false">H292+H293+H294</f>
        <v>0</v>
      </c>
      <c r="I291" s="285"/>
      <c r="J291" s="285" t="n">
        <f aca="false">L292+L293+L294</f>
        <v>14134.7</v>
      </c>
      <c r="K291" s="285"/>
      <c r="L291" s="285"/>
      <c r="M291" s="285"/>
      <c r="N291" s="285"/>
    </row>
    <row collapsed="false" customFormat="false" customHeight="true" hidden="true" ht="15.75" outlineLevel="0" r="292">
      <c r="A292" s="514"/>
      <c r="B292" s="465"/>
      <c r="C292" s="233"/>
      <c r="D292" s="233"/>
      <c r="E292" s="285" t="s">
        <v>101</v>
      </c>
      <c r="F292" s="285"/>
      <c r="G292" s="523" t="e">
        <f aca="false">H292+"#ссыл!+L288+#ссыл!"</f>
        <v>#VALUE!</v>
      </c>
      <c r="H292" s="222"/>
      <c r="I292" s="233"/>
      <c r="J292" s="233" t="s">
        <v>101</v>
      </c>
      <c r="K292" s="233"/>
      <c r="L292" s="233" t="n">
        <v>5305</v>
      </c>
      <c r="M292" s="233"/>
      <c r="N292" s="233"/>
    </row>
    <row collapsed="false" customFormat="false" customHeight="true" hidden="true" ht="15.75" outlineLevel="0" r="293">
      <c r="A293" s="514"/>
      <c r="B293" s="465"/>
      <c r="C293" s="233"/>
      <c r="D293" s="233"/>
      <c r="E293" s="285" t="s">
        <v>102</v>
      </c>
      <c r="F293" s="285"/>
      <c r="G293" s="523" t="e">
        <f aca="false">H293+"#ссыл!+L289+#ссыл!"</f>
        <v>#VALUE!</v>
      </c>
      <c r="H293" s="222"/>
      <c r="I293" s="233"/>
      <c r="J293" s="233" t="s">
        <v>102</v>
      </c>
      <c r="K293" s="233"/>
      <c r="L293" s="233" t="n">
        <v>5032</v>
      </c>
      <c r="M293" s="233"/>
      <c r="N293" s="233"/>
    </row>
    <row collapsed="false" customFormat="false" customHeight="true" hidden="true" ht="15.75" outlineLevel="0" r="294">
      <c r="A294" s="514"/>
      <c r="B294" s="219"/>
      <c r="C294" s="233"/>
      <c r="D294" s="233"/>
      <c r="E294" s="285" t="s">
        <v>103</v>
      </c>
      <c r="F294" s="285"/>
      <c r="G294" s="523" t="e">
        <f aca="false">H294+"#ссыл!+L290+#ссыл!"</f>
        <v>#VALUE!</v>
      </c>
      <c r="H294" s="222"/>
      <c r="I294" s="233"/>
      <c r="J294" s="233" t="s">
        <v>103</v>
      </c>
      <c r="K294" s="233"/>
      <c r="L294" s="233" t="n">
        <v>3797.7</v>
      </c>
      <c r="M294" s="233"/>
      <c r="N294" s="233"/>
    </row>
    <row collapsed="false" customFormat="false" customHeight="false" hidden="true" ht="15" outlineLevel="0" r="295">
      <c r="A295" s="35"/>
      <c r="B295" s="359" t="s">
        <v>100</v>
      </c>
      <c r="C295" s="296"/>
      <c r="D295" s="296"/>
      <c r="E295" s="539" t="e">
        <f aca="false">H295+"#ссыл!+J291+#ссыл!"</f>
        <v>#VALUE!</v>
      </c>
      <c r="F295" s="539"/>
      <c r="G295" s="539"/>
      <c r="H295" s="345" t="n">
        <f aca="false">H287+H291+H285</f>
        <v>0</v>
      </c>
      <c r="I295" s="540"/>
      <c r="J295" s="540" t="n">
        <f aca="false">L287+J291+J285</f>
        <v>27465.7</v>
      </c>
      <c r="K295" s="540"/>
      <c r="L295" s="540"/>
      <c r="M295" s="540"/>
      <c r="N295" s="540"/>
    </row>
    <row collapsed="false" customFormat="false" customHeight="true" hidden="true" ht="15.75" outlineLevel="0" r="296">
      <c r="A296" s="541" t="s">
        <v>251</v>
      </c>
      <c r="B296" s="234" t="s">
        <v>252</v>
      </c>
      <c r="C296" s="233" t="s">
        <v>66</v>
      </c>
      <c r="D296" s="233" t="s">
        <v>253</v>
      </c>
      <c r="E296" s="310"/>
      <c r="F296" s="542"/>
      <c r="G296" s="543" t="e">
        <f aca="false">G297</f>
        <v>#VALUE!</v>
      </c>
      <c r="H296" s="523" t="n">
        <f aca="false">H297</f>
        <v>0</v>
      </c>
      <c r="I296" s="285"/>
      <c r="J296" s="536" t="n">
        <f aca="false">L297</f>
        <v>222.5</v>
      </c>
      <c r="K296" s="536"/>
      <c r="L296" s="536"/>
      <c r="M296" s="536"/>
      <c r="N296" s="536"/>
    </row>
    <row collapsed="false" customFormat="false" customHeight="true" hidden="true" ht="45.75" outlineLevel="0" r="297">
      <c r="A297" s="541"/>
      <c r="B297" s="234" t="s">
        <v>254</v>
      </c>
      <c r="C297" s="233"/>
      <c r="D297" s="233"/>
      <c r="E297" s="523" t="s">
        <v>103</v>
      </c>
      <c r="F297" s="310"/>
      <c r="G297" s="524" t="e">
        <f aca="false">H297+"#ссыл!+L293+#ссыл!"</f>
        <v>#VALUE!</v>
      </c>
      <c r="H297" s="47"/>
      <c r="I297" s="43"/>
      <c r="J297" s="233" t="s">
        <v>103</v>
      </c>
      <c r="K297" s="233"/>
      <c r="L297" s="233" t="n">
        <v>222.5</v>
      </c>
      <c r="M297" s="233"/>
      <c r="N297" s="233"/>
    </row>
    <row collapsed="false" customFormat="false" customHeight="true" hidden="true" ht="147.75" outlineLevel="0" r="298">
      <c r="A298" s="541"/>
      <c r="B298" s="465"/>
      <c r="C298" s="233"/>
      <c r="D298" s="233" t="s">
        <v>255</v>
      </c>
      <c r="E298" s="520"/>
      <c r="F298" s="544"/>
      <c r="G298" s="524" t="e">
        <f aca="false">H298+"#ссыл!+L294+#ссыл!"</f>
        <v>#VALUE!</v>
      </c>
      <c r="H298" s="523" t="n">
        <f aca="false">H299+H300+H301</f>
        <v>0</v>
      </c>
      <c r="I298" s="522"/>
      <c r="J298" s="545"/>
      <c r="K298" s="545"/>
      <c r="L298" s="537" t="n">
        <f aca="false">L299+L300+L301</f>
        <v>3793</v>
      </c>
      <c r="M298" s="537"/>
      <c r="N298" s="537"/>
    </row>
    <row collapsed="false" customFormat="false" customHeight="true" hidden="true" ht="15.75" outlineLevel="0" r="299">
      <c r="A299" s="541"/>
      <c r="B299" s="465"/>
      <c r="C299" s="233"/>
      <c r="D299" s="233"/>
      <c r="E299" s="523" t="s">
        <v>101</v>
      </c>
      <c r="F299" s="520"/>
      <c r="G299" s="524" t="e">
        <f aca="false">H299+I299+L299+"#ссыл!"</f>
        <v>#VALUE!</v>
      </c>
      <c r="H299" s="222"/>
      <c r="I299" s="546"/>
      <c r="J299" s="233" t="s">
        <v>101</v>
      </c>
      <c r="K299" s="233"/>
      <c r="L299" s="233" t="n">
        <v>2293</v>
      </c>
      <c r="M299" s="233"/>
      <c r="N299" s="233"/>
    </row>
    <row collapsed="false" customFormat="false" customHeight="true" hidden="true" ht="15.75" outlineLevel="0" r="300">
      <c r="A300" s="541"/>
      <c r="B300" s="465"/>
      <c r="C300" s="233"/>
      <c r="D300" s="233"/>
      <c r="E300" s="523" t="s">
        <v>102</v>
      </c>
      <c r="F300" s="520"/>
      <c r="G300" s="524" t="e">
        <f aca="false">H300+I300+L300+"#ссыл!"</f>
        <v>#VALUE!</v>
      </c>
      <c r="H300" s="222"/>
      <c r="I300" s="546"/>
      <c r="J300" s="233" t="s">
        <v>102</v>
      </c>
      <c r="K300" s="233"/>
      <c r="L300" s="233" t="n">
        <v>1000</v>
      </c>
      <c r="M300" s="233"/>
      <c r="N300" s="233"/>
    </row>
    <row collapsed="false" customFormat="false" customHeight="true" hidden="true" ht="15.75" outlineLevel="0" r="301">
      <c r="A301" s="541"/>
      <c r="B301" s="465"/>
      <c r="C301" s="233"/>
      <c r="D301" s="233"/>
      <c r="E301" s="547" t="s">
        <v>103</v>
      </c>
      <c r="F301" s="548"/>
      <c r="G301" s="524" t="e">
        <f aca="false">H301+I301+L301+"#ссыл!"</f>
        <v>#VALUE!</v>
      </c>
      <c r="H301" s="222"/>
      <c r="I301" s="334"/>
      <c r="J301" s="534" t="s">
        <v>103</v>
      </c>
      <c r="K301" s="534"/>
      <c r="L301" s="534" t="n">
        <v>500</v>
      </c>
      <c r="M301" s="534"/>
      <c r="N301" s="534"/>
    </row>
    <row collapsed="false" customFormat="false" customHeight="true" hidden="true" ht="192.75" outlineLevel="0" r="302">
      <c r="A302" s="541"/>
      <c r="B302" s="465"/>
      <c r="C302" s="233"/>
      <c r="D302" s="233" t="s">
        <v>256</v>
      </c>
      <c r="E302" s="535"/>
      <c r="F302" s="535"/>
      <c r="G302" s="524" t="e">
        <f aca="false">H302+I302+L302+"#ссыл!"</f>
        <v>#VALUE!</v>
      </c>
      <c r="H302" s="526" t="n">
        <f aca="false">H303+H304+H305</f>
        <v>0</v>
      </c>
      <c r="I302" s="310" t="n">
        <f aca="false">I303+I304+I305</f>
        <v>0</v>
      </c>
      <c r="J302" s="545"/>
      <c r="K302" s="545"/>
      <c r="L302" s="535" t="n">
        <f aca="false">L303+L304+L305</f>
        <v>3761.5</v>
      </c>
      <c r="M302" s="535"/>
      <c r="N302" s="535"/>
    </row>
    <row collapsed="false" customFormat="false" customHeight="true" hidden="true" ht="15.75" outlineLevel="0" r="303">
      <c r="A303" s="541"/>
      <c r="B303" s="465"/>
      <c r="C303" s="233"/>
      <c r="D303" s="233"/>
      <c r="E303" s="523" t="s">
        <v>101</v>
      </c>
      <c r="F303" s="549"/>
      <c r="G303" s="538" t="e">
        <f aca="false">H303+I303+L303++++"#ссыл!"</f>
        <v>#VALUE!</v>
      </c>
      <c r="H303" s="41"/>
      <c r="I303" s="41"/>
      <c r="J303" s="550" t="s">
        <v>101</v>
      </c>
      <c r="K303" s="550"/>
      <c r="L303" s="304" t="n">
        <v>1000</v>
      </c>
      <c r="M303" s="304"/>
      <c r="N303" s="304"/>
    </row>
    <row collapsed="false" customFormat="false" customHeight="true" hidden="true" ht="15.75" outlineLevel="0" r="304">
      <c r="A304" s="541"/>
      <c r="B304" s="465"/>
      <c r="C304" s="233"/>
      <c r="D304" s="233"/>
      <c r="E304" s="523" t="s">
        <v>102</v>
      </c>
      <c r="F304" s="310"/>
      <c r="G304" s="538" t="e">
        <f aca="false">H304+I304+L304++++"#ссыл!"</f>
        <v>#VALUE!</v>
      </c>
      <c r="H304" s="278"/>
      <c r="I304" s="41"/>
      <c r="J304" s="551" t="s">
        <v>102</v>
      </c>
      <c r="K304" s="551"/>
      <c r="L304" s="224" t="n">
        <v>1000</v>
      </c>
      <c r="M304" s="224"/>
      <c r="N304" s="224"/>
    </row>
    <row collapsed="false" customFormat="false" customHeight="true" hidden="true" ht="15.75" outlineLevel="0" r="305">
      <c r="A305" s="541"/>
      <c r="B305" s="219"/>
      <c r="C305" s="233"/>
      <c r="D305" s="233"/>
      <c r="E305" s="523" t="s">
        <v>103</v>
      </c>
      <c r="F305" s="310"/>
      <c r="G305" s="538" t="e">
        <f aca="false">H305+I305+L305++++"#ссыл!"</f>
        <v>#VALUE!</v>
      </c>
      <c r="H305" s="41"/>
      <c r="I305" s="41"/>
      <c r="J305" s="551" t="s">
        <v>103</v>
      </c>
      <c r="K305" s="551"/>
      <c r="L305" s="233" t="n">
        <v>1761.5</v>
      </c>
      <c r="M305" s="233"/>
      <c r="N305" s="233"/>
    </row>
    <row collapsed="false" customFormat="false" customHeight="true" hidden="true" ht="15" outlineLevel="0" r="306">
      <c r="A306" s="41"/>
      <c r="B306" s="552" t="s">
        <v>100</v>
      </c>
      <c r="C306" s="319"/>
      <c r="D306" s="319"/>
      <c r="E306" s="553" t="str">
        <f aca="false">"#ссыл!+J302+#ссыл!+H302"</f>
        <v>#ссыл!+J302+#ссыл!+H302</v>
      </c>
      <c r="F306" s="553"/>
      <c r="G306" s="553"/>
      <c r="H306" s="301" t="n">
        <f aca="false">H302+H298+H296</f>
        <v>0</v>
      </c>
      <c r="I306" s="540"/>
      <c r="J306" s="540" t="n">
        <f aca="false">J296+L298+L302</f>
        <v>7777</v>
      </c>
      <c r="K306" s="540"/>
      <c r="L306" s="540"/>
      <c r="M306" s="540"/>
      <c r="N306" s="540"/>
    </row>
    <row collapsed="false" customFormat="false" customHeight="false" hidden="true" ht="15" outlineLevel="0" r="307">
      <c r="A307" s="41"/>
      <c r="B307" s="552"/>
      <c r="C307" s="319"/>
      <c r="D307" s="319"/>
      <c r="E307" s="553"/>
      <c r="F307" s="553"/>
      <c r="G307" s="553"/>
      <c r="H307" s="301"/>
      <c r="I307" s="540"/>
      <c r="J307" s="540"/>
      <c r="K307" s="540"/>
      <c r="L307" s="540"/>
      <c r="M307" s="540"/>
      <c r="N307" s="540"/>
    </row>
    <row collapsed="false" customFormat="false" customHeight="true" hidden="true" ht="58.5" outlineLevel="0" r="308">
      <c r="A308" s="514" t="s">
        <v>257</v>
      </c>
      <c r="B308" s="533" t="s">
        <v>258</v>
      </c>
      <c r="C308" s="233" t="s">
        <v>66</v>
      </c>
      <c r="D308" s="233" t="s">
        <v>259</v>
      </c>
      <c r="E308" s="535"/>
      <c r="F308" s="535"/>
      <c r="G308" s="554" t="n">
        <f aca="false">"#ссыл!+J304"</f>
        <v>0</v>
      </c>
      <c r="H308" s="523" t="n">
        <f aca="false">H309+H310</f>
        <v>0</v>
      </c>
      <c r="I308" s="287"/>
      <c r="J308" s="287" t="n">
        <f aca="false">L309+L310</f>
        <v>1719.389</v>
      </c>
      <c r="K308" s="287"/>
      <c r="L308" s="287"/>
      <c r="M308" s="287"/>
      <c r="N308" s="287"/>
    </row>
    <row collapsed="false" customFormat="false" customHeight="true" hidden="true" ht="45.75" outlineLevel="0" r="309">
      <c r="A309" s="514"/>
      <c r="B309" s="533" t="s">
        <v>260</v>
      </c>
      <c r="C309" s="233"/>
      <c r="D309" s="233"/>
      <c r="E309" s="535" t="s">
        <v>101</v>
      </c>
      <c r="F309" s="535"/>
      <c r="G309" s="555" t="e">
        <f aca="false">I309+L309+H309+"#ссыл!"</f>
        <v>#VALUE!</v>
      </c>
      <c r="H309" s="556"/>
      <c r="I309" s="557" t="n">
        <v>14079.15</v>
      </c>
      <c r="J309" s="233" t="s">
        <v>101</v>
      </c>
      <c r="K309" s="233"/>
      <c r="L309" s="558" t="n">
        <v>1408</v>
      </c>
      <c r="M309" s="558"/>
      <c r="N309" s="558"/>
    </row>
    <row collapsed="false" customFormat="false" customHeight="true" hidden="true" ht="15.75" outlineLevel="0" r="310">
      <c r="A310" s="514"/>
      <c r="B310" s="465"/>
      <c r="C310" s="233"/>
      <c r="D310" s="233"/>
      <c r="E310" s="535" t="s">
        <v>103</v>
      </c>
      <c r="F310" s="535"/>
      <c r="G310" s="555" t="e">
        <f aca="false">H310+I310+L310+++"#ссыл!"</f>
        <v>#VALUE!</v>
      </c>
      <c r="H310" s="556"/>
      <c r="I310" s="557" t="n">
        <v>3113.89</v>
      </c>
      <c r="J310" s="233" t="s">
        <v>103</v>
      </c>
      <c r="K310" s="233"/>
      <c r="L310" s="558" t="n">
        <v>311.389</v>
      </c>
      <c r="M310" s="558"/>
      <c r="N310" s="558"/>
    </row>
    <row collapsed="false" customFormat="false" customHeight="true" hidden="true" ht="87.75" outlineLevel="0" r="311">
      <c r="A311" s="514"/>
      <c r="B311" s="465"/>
      <c r="C311" s="233"/>
      <c r="D311" s="233" t="s">
        <v>261</v>
      </c>
      <c r="E311" s="545"/>
      <c r="F311" s="545"/>
      <c r="G311" s="559" t="n">
        <f aca="false">I311+K311</f>
        <v>5258.43</v>
      </c>
      <c r="H311" s="523" t="n">
        <f aca="false">H312+H313</f>
        <v>0</v>
      </c>
      <c r="I311" s="521" t="n">
        <f aca="false">I312+I313</f>
        <v>4780.39</v>
      </c>
      <c r="J311" s="503"/>
      <c r="K311" s="560" t="n">
        <f aca="false">K312+K313</f>
        <v>478.04</v>
      </c>
      <c r="L311" s="560"/>
      <c r="M311" s="560"/>
      <c r="N311" s="560"/>
    </row>
    <row collapsed="false" customFormat="false" customHeight="true" hidden="true" ht="16.5" outlineLevel="0" r="312">
      <c r="A312" s="514"/>
      <c r="B312" s="465"/>
      <c r="C312" s="233"/>
      <c r="D312" s="233"/>
      <c r="E312" s="545" t="s">
        <v>102</v>
      </c>
      <c r="F312" s="545"/>
      <c r="G312" s="521" t="n">
        <f aca="false">I312+K312</f>
        <v>1272.04</v>
      </c>
      <c r="H312" s="222"/>
      <c r="I312" s="561" t="n">
        <v>1156.4</v>
      </c>
      <c r="J312" s="54" t="s">
        <v>102</v>
      </c>
      <c r="K312" s="558" t="n">
        <v>115.64</v>
      </c>
      <c r="L312" s="558"/>
      <c r="M312" s="558"/>
      <c r="N312" s="558"/>
    </row>
    <row collapsed="false" customFormat="false" customHeight="true" hidden="true" ht="16.5" outlineLevel="0" r="313">
      <c r="A313" s="514"/>
      <c r="B313" s="465"/>
      <c r="C313" s="233"/>
      <c r="D313" s="233"/>
      <c r="E313" s="545" t="s">
        <v>103</v>
      </c>
      <c r="F313" s="545"/>
      <c r="G313" s="521" t="n">
        <f aca="false">I313+K313</f>
        <v>3986.39</v>
      </c>
      <c r="H313" s="222"/>
      <c r="I313" s="561" t="n">
        <v>3623.99</v>
      </c>
      <c r="J313" s="54" t="s">
        <v>103</v>
      </c>
      <c r="K313" s="558" t="n">
        <v>362.4</v>
      </c>
      <c r="L313" s="558"/>
      <c r="M313" s="558"/>
      <c r="N313" s="558"/>
    </row>
    <row collapsed="false" customFormat="false" customHeight="true" hidden="true" ht="15" outlineLevel="0" r="314">
      <c r="A314" s="514"/>
      <c r="B314" s="465"/>
      <c r="C314" s="233"/>
      <c r="D314" s="233"/>
      <c r="E314" s="233" t="s">
        <v>183</v>
      </c>
      <c r="F314" s="233"/>
      <c r="G314" s="233"/>
      <c r="H314" s="233" t="n">
        <v>0</v>
      </c>
      <c r="I314" s="233"/>
      <c r="J314" s="233"/>
      <c r="K314" s="233"/>
      <c r="L314" s="233"/>
      <c r="M314" s="233"/>
      <c r="N314" s="233"/>
    </row>
    <row collapsed="false" customFormat="false" customHeight="false" hidden="true" ht="15" outlineLevel="0" r="315">
      <c r="A315" s="514"/>
      <c r="B315" s="219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</row>
    <row collapsed="false" customFormat="false" customHeight="true" hidden="true" ht="14.85" outlineLevel="0" r="316">
      <c r="A316" s="562"/>
      <c r="B316" s="359" t="s">
        <v>100</v>
      </c>
      <c r="C316" s="296"/>
      <c r="D316" s="296"/>
      <c r="E316" s="563" t="n">
        <f aca="false">G308+G311</f>
        <v>5258.43</v>
      </c>
      <c r="F316" s="563"/>
      <c r="G316" s="563"/>
      <c r="H316" s="345" t="n">
        <f aca="false">H314+H311+H308</f>
        <v>0</v>
      </c>
      <c r="I316" s="563"/>
      <c r="J316" s="563" t="n">
        <f aca="false">K311+J308</f>
        <v>2197.429</v>
      </c>
      <c r="K316" s="563"/>
      <c r="L316" s="563"/>
      <c r="M316" s="563"/>
      <c r="N316" s="563"/>
    </row>
    <row collapsed="false" customFormat="false" customHeight="true" hidden="true" ht="15" outlineLevel="0" r="317">
      <c r="A317" s="564" t="s">
        <v>262</v>
      </c>
      <c r="B317" s="533" t="s">
        <v>263</v>
      </c>
      <c r="C317" s="233" t="s">
        <v>66</v>
      </c>
      <c r="D317" s="233"/>
      <c r="E317" s="534"/>
      <c r="F317" s="534"/>
      <c r="G317" s="534"/>
      <c r="H317" s="233"/>
      <c r="I317" s="233"/>
      <c r="J317" s="233"/>
      <c r="K317" s="233"/>
      <c r="L317" s="233"/>
      <c r="M317" s="233"/>
      <c r="N317" s="233"/>
    </row>
    <row collapsed="false" customFormat="false" customHeight="false" hidden="true" ht="120" outlineLevel="0" r="318">
      <c r="A318" s="564"/>
      <c r="B318" s="533" t="s">
        <v>264</v>
      </c>
      <c r="C318" s="233"/>
      <c r="D318" s="233"/>
      <c r="E318" s="534"/>
      <c r="F318" s="534"/>
      <c r="G318" s="534"/>
      <c r="H318" s="233"/>
      <c r="I318" s="233"/>
      <c r="J318" s="233"/>
      <c r="K318" s="233"/>
      <c r="L318" s="233"/>
      <c r="M318" s="233"/>
      <c r="N318" s="233"/>
    </row>
    <row collapsed="false" customFormat="false" customHeight="true" hidden="true" ht="42.75" outlineLevel="0" r="319">
      <c r="A319" s="564"/>
      <c r="B319" s="465"/>
      <c r="C319" s="233"/>
      <c r="D319" s="233" t="s">
        <v>265</v>
      </c>
      <c r="E319" s="565"/>
      <c r="F319" s="565"/>
      <c r="G319" s="566" t="e">
        <f aca="false">G320+G321+G322</f>
        <v>#VALUE!</v>
      </c>
      <c r="H319" s="336" t="n">
        <f aca="false">H320+H321+H322</f>
        <v>0</v>
      </c>
      <c r="I319" s="41" t="n">
        <f aca="false">I320+I321+I322</f>
        <v>0</v>
      </c>
      <c r="J319" s="567"/>
      <c r="K319" s="567"/>
      <c r="L319" s="567"/>
      <c r="M319" s="567"/>
      <c r="N319" s="41" t="n">
        <f aca="false">N320+N321+N322</f>
        <v>34664.5</v>
      </c>
    </row>
    <row collapsed="false" customFormat="false" customHeight="true" hidden="true" ht="15.75" outlineLevel="0" r="320">
      <c r="A320" s="564"/>
      <c r="B320" s="465"/>
      <c r="C320" s="233"/>
      <c r="D320" s="233"/>
      <c r="E320" s="565" t="s">
        <v>101</v>
      </c>
      <c r="F320" s="565"/>
      <c r="G320" s="568" t="e">
        <f aca="false">H320+I320+N320+"#ссыл!"</f>
        <v>#VALUE!</v>
      </c>
      <c r="H320" s="41"/>
      <c r="I320" s="336"/>
      <c r="J320" s="32" t="s">
        <v>101</v>
      </c>
      <c r="K320" s="32"/>
      <c r="L320" s="32"/>
      <c r="M320" s="32"/>
      <c r="N320" s="192" t="n">
        <v>11493</v>
      </c>
    </row>
    <row collapsed="false" customFormat="false" customHeight="true" hidden="true" ht="15.75" outlineLevel="0" r="321">
      <c r="A321" s="564"/>
      <c r="B321" s="465"/>
      <c r="C321" s="233"/>
      <c r="D321" s="233"/>
      <c r="E321" s="565" t="s">
        <v>102</v>
      </c>
      <c r="F321" s="565"/>
      <c r="G321" s="568" t="e">
        <f aca="false">H321+I321+N321+"#ссыл!"</f>
        <v>#VALUE!</v>
      </c>
      <c r="H321" s="41"/>
      <c r="I321" s="41"/>
      <c r="J321" s="32" t="s">
        <v>102</v>
      </c>
      <c r="K321" s="32"/>
      <c r="L321" s="32"/>
      <c r="M321" s="32"/>
      <c r="N321" s="338" t="n">
        <v>10958.5</v>
      </c>
    </row>
    <row collapsed="false" customFormat="false" customHeight="true" hidden="true" ht="15.75" outlineLevel="0" r="322">
      <c r="A322" s="564"/>
      <c r="B322" s="465"/>
      <c r="C322" s="233"/>
      <c r="D322" s="233"/>
      <c r="E322" s="565" t="s">
        <v>103</v>
      </c>
      <c r="F322" s="565"/>
      <c r="G322" s="566" t="e">
        <f aca="false">H322+I322+N322+"#ссыл!"</f>
        <v>#VALUE!</v>
      </c>
      <c r="H322" s="281"/>
      <c r="I322" s="281"/>
      <c r="J322" s="32" t="s">
        <v>103</v>
      </c>
      <c r="K322" s="32"/>
      <c r="L322" s="32"/>
      <c r="M322" s="32"/>
      <c r="N322" s="338" t="n">
        <v>12213</v>
      </c>
    </row>
    <row collapsed="false" customFormat="false" customHeight="true" hidden="true" ht="42.75" outlineLevel="0" r="323">
      <c r="A323" s="564"/>
      <c r="B323" s="465"/>
      <c r="C323" s="233"/>
      <c r="D323" s="233" t="s">
        <v>265</v>
      </c>
      <c r="E323" s="569"/>
      <c r="F323" s="570"/>
      <c r="G323" s="566" t="e">
        <f aca="false">H323+I323+++"#ссыл!+N319"</f>
        <v>#VALUE!</v>
      </c>
      <c r="H323" s="336" t="n">
        <f aca="false">H324+H325+H326</f>
        <v>0</v>
      </c>
      <c r="I323" s="571" t="n">
        <f aca="false">I324+I325+I326</f>
        <v>0</v>
      </c>
      <c r="J323" s="32"/>
      <c r="K323" s="32"/>
      <c r="L323" s="32"/>
      <c r="M323" s="32"/>
      <c r="N323" s="338" t="n">
        <f aca="false">N324+N325+N326</f>
        <v>36744.8</v>
      </c>
    </row>
    <row collapsed="false" customFormat="false" customHeight="true" hidden="true" ht="15.75" outlineLevel="0" r="324">
      <c r="A324" s="564"/>
      <c r="B324" s="465"/>
      <c r="C324" s="233"/>
      <c r="D324" s="233"/>
      <c r="E324" s="565" t="s">
        <v>101</v>
      </c>
      <c r="F324" s="565"/>
      <c r="G324" s="568" t="e">
        <f aca="false">H324+I324++"#ссыл!+N320"</f>
        <v>#VALUE!</v>
      </c>
      <c r="H324" s="41" t="n">
        <v>0</v>
      </c>
      <c r="I324" s="336" t="n">
        <v>0</v>
      </c>
      <c r="J324" s="572" t="s">
        <v>101</v>
      </c>
      <c r="K324" s="572"/>
      <c r="L324" s="572"/>
      <c r="M324" s="572"/>
      <c r="N324" s="338" t="n">
        <v>12183</v>
      </c>
    </row>
    <row collapsed="false" customFormat="false" customHeight="true" hidden="true" ht="15.75" outlineLevel="0" r="325">
      <c r="A325" s="564"/>
      <c r="B325" s="465"/>
      <c r="C325" s="233"/>
      <c r="D325" s="233"/>
      <c r="E325" s="565" t="s">
        <v>102</v>
      </c>
      <c r="F325" s="565"/>
      <c r="G325" s="568" t="e">
        <f aca="false">H325+I325++"#ссыл!+N321"</f>
        <v>#VALUE!</v>
      </c>
      <c r="H325" s="41" t="n">
        <v>0</v>
      </c>
      <c r="I325" s="41" t="n">
        <v>0</v>
      </c>
      <c r="J325" s="572" t="s">
        <v>102</v>
      </c>
      <c r="K325" s="572"/>
      <c r="L325" s="572"/>
      <c r="M325" s="572"/>
      <c r="N325" s="338" t="n">
        <v>11616</v>
      </c>
    </row>
    <row collapsed="false" customFormat="false" customHeight="true" hidden="true" ht="15.75" outlineLevel="0" r="326">
      <c r="A326" s="564"/>
      <c r="B326" s="219"/>
      <c r="C326" s="233"/>
      <c r="D326" s="233"/>
      <c r="E326" s="565" t="s">
        <v>103</v>
      </c>
      <c r="F326" s="565"/>
      <c r="G326" s="566" t="e">
        <f aca="false">H326+I326++"#ссыл!+N322"</f>
        <v>#VALUE!</v>
      </c>
      <c r="H326" s="281" t="n">
        <v>0</v>
      </c>
      <c r="I326" s="281" t="n">
        <v>0</v>
      </c>
      <c r="J326" s="572" t="s">
        <v>103</v>
      </c>
      <c r="K326" s="572"/>
      <c r="L326" s="572"/>
      <c r="M326" s="572"/>
      <c r="N326" s="338" t="n">
        <v>12945.8</v>
      </c>
    </row>
    <row collapsed="false" customFormat="false" customHeight="true" hidden="true" ht="24" outlineLevel="0" r="327">
      <c r="A327" s="41"/>
      <c r="B327" s="552" t="s">
        <v>100</v>
      </c>
      <c r="C327" s="319"/>
      <c r="D327" s="319"/>
      <c r="E327" s="573"/>
      <c r="F327" s="574"/>
      <c r="G327" s="351" t="e">
        <f aca="false">N327+H327+I327+"#ссыл!"</f>
        <v>#VALUE!</v>
      </c>
      <c r="H327" s="575" t="n">
        <f aca="false">H328+H329+H330</f>
        <v>0</v>
      </c>
      <c r="I327" s="575" t="n">
        <f aca="false">I328+I329+I330</f>
        <v>0</v>
      </c>
      <c r="J327" s="576"/>
      <c r="K327" s="576"/>
      <c r="L327" s="576"/>
      <c r="M327" s="576"/>
      <c r="N327" s="342" t="n">
        <f aca="false">N328+N329+N330</f>
        <v>71409.3</v>
      </c>
    </row>
    <row collapsed="false" customFormat="false" customHeight="true" hidden="true" ht="15.75" outlineLevel="0" r="328">
      <c r="A328" s="41"/>
      <c r="B328" s="552"/>
      <c r="C328" s="319"/>
      <c r="D328" s="319"/>
      <c r="E328" s="577" t="s">
        <v>101</v>
      </c>
      <c r="F328" s="577"/>
      <c r="G328" s="351" t="e">
        <f aca="false">N328+H328+I328+"#ссыл!"</f>
        <v>#VALUE!</v>
      </c>
      <c r="H328" s="575" t="n">
        <f aca="false">H320+H324</f>
        <v>0</v>
      </c>
      <c r="I328" s="575" t="n">
        <f aca="false">I324+I320</f>
        <v>0</v>
      </c>
      <c r="J328" s="578" t="s">
        <v>101</v>
      </c>
      <c r="K328" s="578"/>
      <c r="L328" s="578"/>
      <c r="M328" s="578"/>
      <c r="N328" s="345" t="n">
        <f aca="false">N320+N324</f>
        <v>23676</v>
      </c>
    </row>
    <row collapsed="false" customFormat="false" customHeight="true" hidden="true" ht="15.75" outlineLevel="0" r="329">
      <c r="A329" s="41"/>
      <c r="B329" s="552"/>
      <c r="C329" s="319"/>
      <c r="D329" s="319"/>
      <c r="E329" s="577" t="s">
        <v>102</v>
      </c>
      <c r="F329" s="577"/>
      <c r="G329" s="351" t="e">
        <f aca="false">N329+H329+I329+"#ссыл!"</f>
        <v>#VALUE!</v>
      </c>
      <c r="H329" s="575" t="n">
        <f aca="false">H321+H325</f>
        <v>0</v>
      </c>
      <c r="I329" s="575" t="n">
        <f aca="false">I325+I321</f>
        <v>0</v>
      </c>
      <c r="J329" s="579" t="s">
        <v>102</v>
      </c>
      <c r="K329" s="579"/>
      <c r="L329" s="579"/>
      <c r="M329" s="579"/>
      <c r="N329" s="345" t="n">
        <f aca="false">N321+N325</f>
        <v>22574.5</v>
      </c>
    </row>
    <row collapsed="false" customFormat="false" customHeight="true" hidden="true" ht="15.75" outlineLevel="0" r="330">
      <c r="A330" s="41"/>
      <c r="B330" s="552"/>
      <c r="C330" s="319"/>
      <c r="D330" s="319"/>
      <c r="E330" s="577" t="s">
        <v>103</v>
      </c>
      <c r="F330" s="577"/>
      <c r="G330" s="351" t="e">
        <f aca="false">N330+H330+I330+"#ссыл!"</f>
        <v>#VALUE!</v>
      </c>
      <c r="H330" s="575" t="n">
        <f aca="false">H322+H326</f>
        <v>0</v>
      </c>
      <c r="I330" s="575" t="n">
        <f aca="false">I326+I322</f>
        <v>0</v>
      </c>
      <c r="J330" s="579" t="s">
        <v>103</v>
      </c>
      <c r="K330" s="579"/>
      <c r="L330" s="579"/>
      <c r="M330" s="579"/>
      <c r="N330" s="345" t="n">
        <f aca="false">N326+N322</f>
        <v>25158.8</v>
      </c>
    </row>
    <row collapsed="false" customFormat="false" customHeight="true" hidden="true" ht="42" outlineLevel="0" r="331">
      <c r="A331" s="514" t="s">
        <v>23</v>
      </c>
      <c r="B331" s="41" t="s">
        <v>68</v>
      </c>
      <c r="C331" s="233" t="s">
        <v>241</v>
      </c>
      <c r="D331" s="233" t="s">
        <v>267</v>
      </c>
      <c r="E331" s="569"/>
      <c r="F331" s="570"/>
      <c r="G331" s="580" t="e">
        <f aca="false">H331+"#ссыл!+J327+#ссыл!"</f>
        <v>#VALUE!</v>
      </c>
      <c r="H331" s="304"/>
      <c r="I331" s="304"/>
      <c r="J331" s="32" t="n">
        <v>113.4</v>
      </c>
      <c r="K331" s="32"/>
      <c r="L331" s="32"/>
      <c r="M331" s="32"/>
      <c r="N331" s="32"/>
    </row>
    <row collapsed="false" customFormat="false" customHeight="false" hidden="true" ht="15" outlineLevel="0" r="332">
      <c r="A332" s="514"/>
      <c r="B332" s="41"/>
      <c r="C332" s="233"/>
      <c r="D332" s="233"/>
      <c r="E332" s="581"/>
      <c r="F332" s="582"/>
      <c r="G332" s="583"/>
      <c r="H332" s="304"/>
      <c r="I332" s="304"/>
      <c r="J332" s="32"/>
      <c r="K332" s="32"/>
      <c r="L332" s="32"/>
      <c r="M332" s="32"/>
      <c r="N332" s="32"/>
    </row>
    <row collapsed="false" customFormat="false" customHeight="true" hidden="true" ht="29.25" outlineLevel="0" r="333">
      <c r="A333" s="514"/>
      <c r="B333" s="41"/>
      <c r="C333" s="233"/>
      <c r="D333" s="233" t="s">
        <v>267</v>
      </c>
      <c r="E333" s="584"/>
      <c r="F333" s="585"/>
      <c r="G333" s="580" t="e">
        <f aca="false">H333+"#ссыл!+J329+#ссыл!"</f>
        <v>#VALUE!</v>
      </c>
      <c r="H333" s="233"/>
      <c r="I333" s="233"/>
      <c r="J333" s="32" t="n">
        <v>1096.49</v>
      </c>
      <c r="K333" s="32"/>
      <c r="L333" s="32"/>
      <c r="M333" s="32"/>
      <c r="N333" s="32"/>
    </row>
    <row collapsed="false" customFormat="false" customHeight="false" hidden="true" ht="15" outlineLevel="0" r="334">
      <c r="A334" s="514"/>
      <c r="B334" s="41"/>
      <c r="C334" s="233"/>
      <c r="D334" s="233"/>
      <c r="E334" s="581"/>
      <c r="F334" s="582"/>
      <c r="G334" s="583"/>
      <c r="H334" s="233"/>
      <c r="I334" s="233"/>
      <c r="J334" s="32"/>
      <c r="K334" s="32"/>
      <c r="L334" s="32"/>
      <c r="M334" s="32"/>
      <c r="N334" s="32"/>
    </row>
    <row collapsed="false" customFormat="false" customHeight="true" hidden="true" ht="15" outlineLevel="0" r="335">
      <c r="A335" s="514"/>
      <c r="B335" s="41"/>
      <c r="C335" s="233"/>
      <c r="D335" s="233" t="s">
        <v>267</v>
      </c>
      <c r="E335" s="584"/>
      <c r="F335" s="585"/>
      <c r="G335" s="580" t="e">
        <f aca="false">H335+"#ссыл!+J331+#ссыл!"</f>
        <v>#VALUE!</v>
      </c>
      <c r="H335" s="233"/>
      <c r="I335" s="233"/>
      <c r="J335" s="32" t="n">
        <v>214</v>
      </c>
      <c r="K335" s="32"/>
      <c r="L335" s="32"/>
      <c r="M335" s="32"/>
      <c r="N335" s="32"/>
    </row>
    <row collapsed="false" customFormat="false" customHeight="false" hidden="true" ht="15" outlineLevel="0" r="336">
      <c r="A336" s="514"/>
      <c r="B336" s="41"/>
      <c r="C336" s="233"/>
      <c r="D336" s="233"/>
      <c r="E336" s="569"/>
      <c r="F336" s="570"/>
      <c r="G336" s="586"/>
      <c r="H336" s="233"/>
      <c r="I336" s="233"/>
      <c r="J336" s="32"/>
      <c r="K336" s="32"/>
      <c r="L336" s="32"/>
      <c r="M336" s="32"/>
      <c r="N336" s="32"/>
    </row>
    <row collapsed="false" customFormat="false" customHeight="false" hidden="true" ht="15" outlineLevel="0" r="337">
      <c r="A337" s="514"/>
      <c r="B337" s="41"/>
      <c r="C337" s="233"/>
      <c r="D337" s="233"/>
      <c r="E337" s="569"/>
      <c r="F337" s="570"/>
      <c r="G337" s="586"/>
      <c r="H337" s="233"/>
      <c r="I337" s="233"/>
      <c r="J337" s="32"/>
      <c r="K337" s="32"/>
      <c r="L337" s="32"/>
      <c r="M337" s="32"/>
      <c r="N337" s="32"/>
    </row>
    <row collapsed="false" customFormat="false" customHeight="false" hidden="true" ht="15" outlineLevel="0" r="338">
      <c r="A338" s="514"/>
      <c r="B338" s="41"/>
      <c r="C338" s="233"/>
      <c r="D338" s="233"/>
      <c r="E338" s="569"/>
      <c r="F338" s="570"/>
      <c r="G338" s="586"/>
      <c r="H338" s="233"/>
      <c r="I338" s="233"/>
      <c r="J338" s="32"/>
      <c r="K338" s="32"/>
      <c r="L338" s="32"/>
      <c r="M338" s="32"/>
      <c r="N338" s="32"/>
    </row>
    <row collapsed="false" customFormat="false" customHeight="false" hidden="true" ht="15" outlineLevel="0" r="339">
      <c r="A339" s="514"/>
      <c r="B339" s="41"/>
      <c r="C339" s="233"/>
      <c r="D339" s="233"/>
      <c r="E339" s="569"/>
      <c r="F339" s="570"/>
      <c r="G339" s="586"/>
      <c r="H339" s="233"/>
      <c r="I339" s="233"/>
      <c r="J339" s="32"/>
      <c r="K339" s="32"/>
      <c r="L339" s="32"/>
      <c r="M339" s="32"/>
      <c r="N339" s="32"/>
    </row>
    <row collapsed="false" customFormat="false" customHeight="false" hidden="true" ht="15" outlineLevel="0" r="340">
      <c r="A340" s="514"/>
      <c r="B340" s="41"/>
      <c r="C340" s="233"/>
      <c r="D340" s="233"/>
      <c r="E340" s="569"/>
      <c r="F340" s="570"/>
      <c r="G340" s="586"/>
      <c r="H340" s="233"/>
      <c r="I340" s="233"/>
      <c r="J340" s="32"/>
      <c r="K340" s="32"/>
      <c r="L340" s="32"/>
      <c r="M340" s="32"/>
      <c r="N340" s="32"/>
    </row>
    <row collapsed="false" customFormat="false" customHeight="false" hidden="true" ht="15" outlineLevel="0" r="341">
      <c r="A341" s="514"/>
      <c r="B341" s="41"/>
      <c r="C341" s="233"/>
      <c r="D341" s="233"/>
      <c r="E341" s="569"/>
      <c r="F341" s="570"/>
      <c r="G341" s="586"/>
      <c r="H341" s="233"/>
      <c r="I341" s="233"/>
      <c r="J341" s="32"/>
      <c r="K341" s="32"/>
      <c r="L341" s="32"/>
      <c r="M341" s="32"/>
      <c r="N341" s="32"/>
    </row>
    <row collapsed="false" customFormat="false" customHeight="false" hidden="true" ht="15" outlineLevel="0" r="342">
      <c r="A342" s="514"/>
      <c r="B342" s="41"/>
      <c r="C342" s="233"/>
      <c r="D342" s="233"/>
      <c r="E342" s="569"/>
      <c r="F342" s="570"/>
      <c r="G342" s="586"/>
      <c r="H342" s="233"/>
      <c r="I342" s="233"/>
      <c r="J342" s="32"/>
      <c r="K342" s="32"/>
      <c r="L342" s="32"/>
      <c r="M342" s="32"/>
      <c r="N342" s="32"/>
    </row>
    <row collapsed="false" customFormat="false" customHeight="false" hidden="true" ht="15" outlineLevel="0" r="343">
      <c r="A343" s="514"/>
      <c r="B343" s="41"/>
      <c r="C343" s="233"/>
      <c r="D343" s="233"/>
      <c r="E343" s="569"/>
      <c r="F343" s="570"/>
      <c r="G343" s="586"/>
      <c r="H343" s="233"/>
      <c r="I343" s="233"/>
      <c r="J343" s="32"/>
      <c r="K343" s="32"/>
      <c r="L343" s="32"/>
      <c r="M343" s="32"/>
      <c r="N343" s="32"/>
    </row>
    <row collapsed="false" customFormat="false" customHeight="true" hidden="true" ht="8.25" outlineLevel="0" r="344">
      <c r="A344" s="514"/>
      <c r="B344" s="41"/>
      <c r="C344" s="233"/>
      <c r="D344" s="233"/>
      <c r="E344" s="35"/>
      <c r="F344" s="192"/>
      <c r="G344" s="368"/>
      <c r="H344" s="233"/>
      <c r="I344" s="233"/>
      <c r="J344" s="32"/>
      <c r="K344" s="32"/>
      <c r="L344" s="32"/>
      <c r="M344" s="32"/>
      <c r="N344" s="32"/>
    </row>
    <row collapsed="false" customFormat="true" customHeight="false" hidden="true" ht="15" outlineLevel="0" r="345" s="353">
      <c r="A345" s="359"/>
      <c r="B345" s="359" t="s">
        <v>100</v>
      </c>
      <c r="C345" s="296"/>
      <c r="D345" s="296"/>
      <c r="E345" s="527"/>
      <c r="F345" s="351"/>
      <c r="G345" s="352" t="e">
        <f aca="false">G335+G333+G331</f>
        <v>#VALUE!</v>
      </c>
      <c r="H345" s="345"/>
      <c r="I345" s="540"/>
      <c r="J345" s="527" t="n">
        <v>599.2</v>
      </c>
      <c r="K345" s="351"/>
      <c r="L345" s="351"/>
      <c r="M345" s="351"/>
      <c r="N345" s="352" t="n">
        <f aca="false">J335+J333+J331</f>
        <v>1423.89</v>
      </c>
    </row>
    <row collapsed="false" customFormat="false" customHeight="false" hidden="true" ht="15.75" outlineLevel="0" r="346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</row>
    <row collapsed="false" customFormat="false" customHeight="false" hidden="true" ht="15.75" outlineLevel="0" r="347">
      <c r="A347" s="395"/>
    </row>
    <row collapsed="false" customFormat="false" customHeight="false" hidden="true" ht="15.75" outlineLevel="0" r="348">
      <c r="A348" s="386"/>
    </row>
    <row collapsed="false" customFormat="false" customHeight="false" hidden="true" ht="15.75" outlineLevel="0" r="349">
      <c r="A349" s="385" t="s">
        <v>268</v>
      </c>
    </row>
    <row collapsed="false" customFormat="false" customHeight="false" hidden="true" ht="15.75" outlineLevel="0" r="350">
      <c r="A350" s="396" t="s">
        <v>269</v>
      </c>
      <c r="B350" s="396"/>
      <c r="C350" s="396"/>
      <c r="D350" s="396"/>
      <c r="E350" s="396"/>
      <c r="F350" s="396"/>
    </row>
    <row collapsed="false" customFormat="false" customHeight="false" hidden="true" ht="15.75" outlineLevel="0" r="351">
      <c r="A351" s="386"/>
    </row>
    <row collapsed="false" customFormat="false" customHeight="true" hidden="true" ht="164.25" outlineLevel="0" r="352">
      <c r="A352" s="32" t="s">
        <v>189</v>
      </c>
      <c r="B352" s="32" t="s">
        <v>235</v>
      </c>
      <c r="C352" s="32" t="s">
        <v>87</v>
      </c>
      <c r="D352" s="32" t="s">
        <v>236</v>
      </c>
      <c r="E352" s="32" t="s">
        <v>237</v>
      </c>
      <c r="F352" s="32"/>
      <c r="G352" s="32"/>
      <c r="H352" s="32"/>
    </row>
    <row collapsed="false" customFormat="false" customHeight="false" hidden="true" ht="30" outlineLevel="0" r="353">
      <c r="A353" s="32"/>
      <c r="B353" s="32"/>
      <c r="C353" s="32"/>
      <c r="D353" s="32"/>
      <c r="E353" s="38" t="s">
        <v>93</v>
      </c>
      <c r="F353" s="38" t="s">
        <v>94</v>
      </c>
      <c r="G353" s="38" t="s">
        <v>95</v>
      </c>
      <c r="H353" s="38" t="s">
        <v>239</v>
      </c>
    </row>
    <row collapsed="false" customFormat="false" customHeight="false" hidden="true" ht="15" outlineLevel="0" r="354">
      <c r="A354" s="204" t="n">
        <v>1</v>
      </c>
      <c r="B354" s="204" t="n">
        <v>2</v>
      </c>
      <c r="C354" s="204" t="n">
        <v>3</v>
      </c>
      <c r="D354" s="204" t="n">
        <v>4</v>
      </c>
      <c r="E354" s="204" t="n">
        <v>6</v>
      </c>
      <c r="F354" s="204" t="n">
        <v>7</v>
      </c>
      <c r="G354" s="204" t="n">
        <v>8</v>
      </c>
      <c r="H354" s="204" t="n">
        <v>9</v>
      </c>
    </row>
    <row collapsed="false" customFormat="false" customHeight="true" hidden="true" ht="15" outlineLevel="0" r="355">
      <c r="A355" s="41" t="n">
        <v>2</v>
      </c>
      <c r="B355" s="533" t="s">
        <v>270</v>
      </c>
      <c r="C355" s="233" t="s">
        <v>271</v>
      </c>
      <c r="D355" s="41" t="s">
        <v>272</v>
      </c>
      <c r="E355" s="319" t="e">
        <f aca="false">F355++G355+H355+"#ссыл!"</f>
        <v>#VALUE!</v>
      </c>
      <c r="F355" s="319" t="n">
        <f aca="false">F368+F376</f>
        <v>0</v>
      </c>
      <c r="G355" s="319" t="n">
        <f aca="false">G368+G376</f>
        <v>0</v>
      </c>
      <c r="H355" s="319" t="n">
        <f aca="false">H368+H376</f>
        <v>141.8</v>
      </c>
    </row>
    <row collapsed="false" customFormat="false" customHeight="true" hidden="true" ht="60.75" outlineLevel="0" r="356">
      <c r="A356" s="41"/>
      <c r="B356" s="500" t="s">
        <v>72</v>
      </c>
      <c r="C356" s="233"/>
      <c r="D356" s="41"/>
      <c r="E356" s="319"/>
      <c r="F356" s="319"/>
      <c r="G356" s="319"/>
      <c r="H356" s="319"/>
    </row>
    <row collapsed="false" customFormat="false" customHeight="true" hidden="true" ht="58.5" outlineLevel="0" r="357">
      <c r="A357" s="41"/>
      <c r="B357" s="500"/>
      <c r="C357" s="356" t="s">
        <v>101</v>
      </c>
      <c r="D357" s="41"/>
      <c r="E357" s="238" t="e">
        <f aca="false">F357++G357+H357+"#ссыл!"</f>
        <v>#VALUE!</v>
      </c>
      <c r="F357" s="238" t="n">
        <f aca="false">F379</f>
        <v>0</v>
      </c>
      <c r="G357" s="238" t="n">
        <f aca="false">G379</f>
        <v>0</v>
      </c>
      <c r="H357" s="238" t="n">
        <f aca="false">H379</f>
        <v>278.2</v>
      </c>
    </row>
    <row collapsed="false" customFormat="false" customHeight="true" hidden="true" ht="58.5" outlineLevel="0" r="358">
      <c r="A358" s="41"/>
      <c r="B358" s="500"/>
      <c r="C358" s="356" t="s">
        <v>102</v>
      </c>
      <c r="D358" s="41"/>
      <c r="E358" s="238" t="e">
        <f aca="false">F358++G358+H358+"#ссыл!"</f>
        <v>#VALUE!</v>
      </c>
      <c r="F358" s="238" t="n">
        <f aca="false">F380</f>
        <v>0</v>
      </c>
      <c r="G358" s="238" t="n">
        <f aca="false">G380</f>
        <v>0</v>
      </c>
      <c r="H358" s="238" t="n">
        <f aca="false">H380</f>
        <v>993.7</v>
      </c>
    </row>
    <row collapsed="false" customFormat="false" customHeight="true" hidden="true" ht="58.5" outlineLevel="0" r="359">
      <c r="A359" s="41"/>
      <c r="B359" s="500"/>
      <c r="C359" s="356" t="s">
        <v>103</v>
      </c>
      <c r="D359" s="41"/>
      <c r="E359" s="238" t="e">
        <f aca="false">F359++G359+H359+"#ссыл!"</f>
        <v>#VALUE!</v>
      </c>
      <c r="F359" s="238" t="n">
        <f aca="false">F381</f>
        <v>0</v>
      </c>
      <c r="G359" s="238" t="n">
        <f aca="false">G381</f>
        <v>0</v>
      </c>
      <c r="H359" s="238" t="n">
        <f aca="false">H381</f>
        <v>200.9</v>
      </c>
    </row>
    <row collapsed="false" customFormat="false" customHeight="true" hidden="true" ht="58.5" outlineLevel="0" r="360">
      <c r="A360" s="41"/>
      <c r="B360" s="217"/>
      <c r="C360" s="356" t="s">
        <v>273</v>
      </c>
      <c r="D360" s="41"/>
      <c r="E360" s="238" t="e">
        <f aca="false">F360++G360+H360+"#ссыл!"</f>
        <v>#VALUE!</v>
      </c>
      <c r="F360" s="241" t="n">
        <f aca="false">F370</f>
        <v>0</v>
      </c>
      <c r="G360" s="241" t="n">
        <f aca="false">G370</f>
        <v>0</v>
      </c>
      <c r="H360" s="241" t="n">
        <f aca="false">H370</f>
        <v>360.5</v>
      </c>
    </row>
    <row collapsed="false" customFormat="false" customHeight="false" hidden="true" ht="15" outlineLevel="0" r="361">
      <c r="A361" s="41"/>
      <c r="B361" s="465"/>
      <c r="C361" s="278"/>
      <c r="D361" s="41"/>
      <c r="E361" s="587" t="e">
        <f aca="false">E359+E358+E357+E360</f>
        <v>#VALUE!</v>
      </c>
      <c r="F361" s="587" t="n">
        <f aca="false">F359+F358+F357+F360</f>
        <v>0</v>
      </c>
      <c r="G361" s="587" t="n">
        <f aca="false">G359+G358+G357+G360</f>
        <v>0</v>
      </c>
      <c r="H361" s="587" t="n">
        <f aca="false">H359+H358+H357+H360</f>
        <v>1833.3</v>
      </c>
    </row>
    <row collapsed="false" customFormat="false" customHeight="false" hidden="true" ht="15" outlineLevel="0" r="362">
      <c r="A362" s="41"/>
      <c r="B362" s="465"/>
      <c r="C362" s="356" t="s">
        <v>101</v>
      </c>
      <c r="D362" s="41"/>
      <c r="E362" s="238" t="e">
        <f aca="false">F362++G362+H362+"#ссыл!"</f>
        <v>#VALUE!</v>
      </c>
      <c r="F362" s="238" t="n">
        <f aca="false">F384</f>
        <v>0</v>
      </c>
      <c r="G362" s="238" t="n">
        <f aca="false">G384</f>
        <v>0</v>
      </c>
      <c r="H362" s="238" t="n">
        <f aca="false">H384</f>
        <v>226</v>
      </c>
    </row>
    <row collapsed="false" customFormat="false" customHeight="false" hidden="true" ht="15" outlineLevel="0" r="363">
      <c r="A363" s="41"/>
      <c r="B363" s="465"/>
      <c r="C363" s="356" t="s">
        <v>102</v>
      </c>
      <c r="D363" s="41"/>
      <c r="E363" s="238" t="e">
        <f aca="false">F363++G363+H363+"#ссыл!"</f>
        <v>#VALUE!</v>
      </c>
      <c r="F363" s="238" t="n">
        <f aca="false">F385</f>
        <v>0</v>
      </c>
      <c r="G363" s="238" t="n">
        <f aca="false">G385</f>
        <v>0</v>
      </c>
      <c r="H363" s="238" t="n">
        <f aca="false">H385</f>
        <v>818</v>
      </c>
    </row>
    <row collapsed="false" customFormat="false" customHeight="false" hidden="true" ht="15" outlineLevel="0" r="364">
      <c r="A364" s="41"/>
      <c r="B364" s="465"/>
      <c r="C364" s="356" t="s">
        <v>103</v>
      </c>
      <c r="D364" s="41"/>
      <c r="E364" s="238" t="e">
        <f aca="false">F364++G364+H364+"#ссыл!"</f>
        <v>#VALUE!</v>
      </c>
      <c r="F364" s="238" t="n">
        <f aca="false">F386</f>
        <v>0</v>
      </c>
      <c r="G364" s="238" t="n">
        <f aca="false">G386</f>
        <v>0</v>
      </c>
      <c r="H364" s="238" t="n">
        <f aca="false">H386</f>
        <v>213.1</v>
      </c>
    </row>
    <row collapsed="false" customFormat="false" customHeight="false" hidden="true" ht="15" outlineLevel="0" r="365">
      <c r="A365" s="41"/>
      <c r="B365" s="465"/>
      <c r="C365" s="356" t="s">
        <v>273</v>
      </c>
      <c r="D365" s="41"/>
      <c r="E365" s="238" t="e">
        <f aca="false">F365++G365+H365+"#ссыл!"</f>
        <v>#VALUE!</v>
      </c>
      <c r="F365" s="588" t="n">
        <f aca="false">F372</f>
        <v>0</v>
      </c>
      <c r="G365" s="238" t="n">
        <f aca="false">G372</f>
        <v>0</v>
      </c>
      <c r="H365" s="238" t="n">
        <f aca="false">H372</f>
        <v>282.2</v>
      </c>
    </row>
    <row collapsed="false" customFormat="false" customHeight="false" hidden="true" ht="15" outlineLevel="0" r="366">
      <c r="A366" s="41"/>
      <c r="B366" s="219"/>
      <c r="C366" s="281"/>
      <c r="D366" s="41"/>
      <c r="E366" s="589" t="e">
        <f aca="false">E364+E363+E362+E365</f>
        <v>#VALUE!</v>
      </c>
      <c r="F366" s="272" t="n">
        <f aca="false">F364+F363+F362+F365</f>
        <v>0</v>
      </c>
      <c r="G366" s="272" t="n">
        <f aca="false">G364+G363+G362+G365</f>
        <v>0</v>
      </c>
      <c r="H366" s="272" t="n">
        <f aca="false">H364+H363+H362+H365</f>
        <v>1539.3</v>
      </c>
    </row>
    <row collapsed="false" customFormat="false" customHeight="false" hidden="true" ht="15" outlineLevel="0" r="367">
      <c r="A367" s="359"/>
      <c r="B367" s="359" t="s">
        <v>100</v>
      </c>
      <c r="C367" s="359"/>
      <c r="D367" s="296"/>
      <c r="E367" s="590" t="e">
        <f aca="false">E366+E361+E355</f>
        <v>#VALUE!</v>
      </c>
      <c r="F367" s="590" t="n">
        <f aca="false">F366+F361+F355</f>
        <v>0</v>
      </c>
      <c r="G367" s="590" t="n">
        <f aca="false">G366+G361+G355</f>
        <v>0</v>
      </c>
      <c r="H367" s="590" t="n">
        <f aca="false">H366+H361+H355</f>
        <v>3514.4</v>
      </c>
    </row>
    <row collapsed="false" customFormat="false" customHeight="true" hidden="true" ht="15.75" outlineLevel="0" r="368">
      <c r="A368" s="591" t="s">
        <v>274</v>
      </c>
      <c r="B368" s="218" t="s">
        <v>275</v>
      </c>
      <c r="C368" s="233" t="s">
        <v>271</v>
      </c>
      <c r="D368" s="41" t="s">
        <v>276</v>
      </c>
      <c r="E368" s="303" t="e">
        <f aca="false">F368+G368+H368+"#ссыл!"</f>
        <v>#VALUE!</v>
      </c>
      <c r="F368" s="388" t="n">
        <v>0</v>
      </c>
      <c r="G368" s="388" t="n">
        <v>0</v>
      </c>
      <c r="H368" s="304" t="n">
        <v>141.8</v>
      </c>
    </row>
    <row collapsed="false" customFormat="false" customHeight="false" hidden="true" ht="120" outlineLevel="0" r="369">
      <c r="A369" s="591"/>
      <c r="B369" s="217" t="s">
        <v>277</v>
      </c>
      <c r="C369" s="233"/>
      <c r="D369" s="41"/>
      <c r="E369" s="303"/>
      <c r="F369" s="388"/>
      <c r="G369" s="388"/>
      <c r="H369" s="304"/>
    </row>
    <row collapsed="false" customFormat="false" customHeight="false" hidden="true" ht="15" outlineLevel="0" r="370">
      <c r="A370" s="591"/>
      <c r="B370" s="465"/>
      <c r="C370" s="233"/>
      <c r="D370" s="41"/>
      <c r="E370" s="285" t="e">
        <f aca="false">F370+G370+H370+"#ссыл!"</f>
        <v>#VALUE!</v>
      </c>
      <c r="F370" s="33" t="n">
        <v>0</v>
      </c>
      <c r="G370" s="33" t="n">
        <v>0</v>
      </c>
      <c r="H370" s="233" t="n">
        <v>360.5</v>
      </c>
    </row>
    <row collapsed="false" customFormat="false" customHeight="false" hidden="true" ht="15" outlineLevel="0" r="371">
      <c r="A371" s="591"/>
      <c r="B371" s="465"/>
      <c r="C371" s="233"/>
      <c r="D371" s="41"/>
      <c r="E371" s="285"/>
      <c r="F371" s="33"/>
      <c r="G371" s="33"/>
      <c r="H371" s="233"/>
    </row>
    <row collapsed="false" customFormat="false" customHeight="false" hidden="true" ht="15" outlineLevel="0" r="372">
      <c r="A372" s="591"/>
      <c r="B372" s="465"/>
      <c r="C372" s="233"/>
      <c r="D372" s="41"/>
      <c r="E372" s="285" t="e">
        <f aca="false">F372+G372+H372+"#ссыл!"</f>
        <v>#VALUE!</v>
      </c>
      <c r="F372" s="33" t="n">
        <v>0</v>
      </c>
      <c r="G372" s="33" t="n">
        <v>0</v>
      </c>
      <c r="H372" s="233" t="n">
        <v>282.2</v>
      </c>
    </row>
    <row collapsed="false" customFormat="false" customHeight="false" hidden="true" ht="15" outlineLevel="0" r="373">
      <c r="A373" s="591"/>
      <c r="B373" s="219"/>
      <c r="C373" s="233"/>
      <c r="D373" s="41"/>
      <c r="E373" s="285"/>
      <c r="F373" s="33"/>
      <c r="G373" s="33"/>
      <c r="H373" s="233"/>
    </row>
    <row collapsed="false" customFormat="false" customHeight="false" hidden="true" ht="15.75" outlineLevel="0" r="374">
      <c r="A374" s="359"/>
      <c r="B374" s="359" t="s">
        <v>100</v>
      </c>
      <c r="C374" s="359"/>
      <c r="D374" s="362"/>
      <c r="E374" s="364" t="e">
        <f aca="false">E372+E370+E368</f>
        <v>#VALUE!</v>
      </c>
      <c r="F374" s="364" t="n">
        <f aca="false">F372+F370+F368</f>
        <v>0</v>
      </c>
      <c r="G374" s="364" t="n">
        <f aca="false">G372+G370+G368</f>
        <v>0</v>
      </c>
      <c r="H374" s="364" t="n">
        <f aca="false">H372+H370+H368</f>
        <v>784.5</v>
      </c>
    </row>
    <row collapsed="false" customFormat="false" customHeight="false" hidden="true" ht="15.75" outlineLevel="0" r="375">
      <c r="A375" s="395"/>
    </row>
    <row collapsed="false" customFormat="false" customHeight="true" hidden="true" ht="15.75" outlineLevel="0" r="376">
      <c r="A376" s="592" t="s">
        <v>46</v>
      </c>
      <c r="B376" s="33" t="s">
        <v>278</v>
      </c>
      <c r="C376" s="41"/>
      <c r="D376" s="41"/>
      <c r="E376" s="32" t="n">
        <v>0</v>
      </c>
      <c r="F376" s="33" t="n">
        <v>0</v>
      </c>
      <c r="G376" s="33" t="n">
        <v>0</v>
      </c>
      <c r="H376" s="32" t="n">
        <v>0</v>
      </c>
    </row>
    <row collapsed="false" customFormat="false" customHeight="true" hidden="true" ht="60.75" outlineLevel="0" r="377">
      <c r="A377" s="592"/>
      <c r="B377" s="33"/>
      <c r="C377" s="41"/>
      <c r="D377" s="41"/>
      <c r="E377" s="32"/>
      <c r="F377" s="33"/>
      <c r="G377" s="33"/>
      <c r="H377" s="32"/>
    </row>
    <row collapsed="false" customFormat="false" customHeight="true" hidden="true" ht="47.25" outlineLevel="0" r="378">
      <c r="A378" s="592"/>
      <c r="B378" s="33"/>
      <c r="C378" s="336"/>
      <c r="D378" s="211" t="s">
        <v>279</v>
      </c>
      <c r="E378" s="272" t="e">
        <f aca="false">E379+E380+E381</f>
        <v>#VALUE!</v>
      </c>
      <c r="F378" s="268" t="n">
        <f aca="false">F379+F380+F381</f>
        <v>0</v>
      </c>
      <c r="G378" s="268" t="n">
        <f aca="false">G379+G380+G381</f>
        <v>0</v>
      </c>
      <c r="H378" s="268" t="n">
        <f aca="false">H379+H380+H381</f>
        <v>1472.8</v>
      </c>
    </row>
    <row collapsed="false" customFormat="false" customHeight="true" hidden="true" ht="30" outlineLevel="0" r="379">
      <c r="A379" s="592"/>
      <c r="B379" s="33"/>
      <c r="C379" s="356" t="s">
        <v>101</v>
      </c>
      <c r="D379" s="211"/>
      <c r="E379" s="286" t="e">
        <f aca="false">F379+G379+H379+"#ссыл!"</f>
        <v>#VALUE!</v>
      </c>
      <c r="F379" s="274" t="n">
        <v>0</v>
      </c>
      <c r="G379" s="274" t="n">
        <v>0</v>
      </c>
      <c r="H379" s="278" t="n">
        <v>278.2</v>
      </c>
    </row>
    <row collapsed="false" customFormat="false" customHeight="true" hidden="true" ht="30" outlineLevel="0" r="380">
      <c r="A380" s="592"/>
      <c r="B380" s="33"/>
      <c r="C380" s="356" t="s">
        <v>102</v>
      </c>
      <c r="D380" s="211"/>
      <c r="E380" s="286" t="e">
        <f aca="false">F380+G380+H380+"#ссыл!"</f>
        <v>#VALUE!</v>
      </c>
      <c r="F380" s="274" t="n">
        <v>0</v>
      </c>
      <c r="G380" s="274" t="n">
        <v>0</v>
      </c>
      <c r="H380" s="278" t="n">
        <v>993.7</v>
      </c>
    </row>
    <row collapsed="false" customFormat="false" customHeight="true" hidden="true" ht="25.5" outlineLevel="0" r="381">
      <c r="A381" s="592"/>
      <c r="B381" s="33"/>
      <c r="C381" s="356" t="s">
        <v>103</v>
      </c>
      <c r="D381" s="211"/>
      <c r="E381" s="286" t="e">
        <f aca="false">F381+G381+H381+"#ссыл!"</f>
        <v>#VALUE!</v>
      </c>
      <c r="F381" s="274" t="n">
        <v>0</v>
      </c>
      <c r="G381" s="274" t="n">
        <v>0</v>
      </c>
      <c r="H381" s="278" t="n">
        <v>200.9</v>
      </c>
    </row>
    <row collapsed="false" customFormat="false" customHeight="true" hidden="true" ht="15.75" outlineLevel="0" r="382">
      <c r="A382" s="592"/>
      <c r="B382" s="33"/>
      <c r="C382" s="278"/>
      <c r="D382" s="211"/>
      <c r="E382" s="281"/>
      <c r="F382" s="164"/>
      <c r="G382" s="164"/>
      <c r="H382" s="281"/>
    </row>
    <row collapsed="false" customFormat="false" customHeight="true" hidden="true" ht="15" outlineLevel="0" r="383">
      <c r="A383" s="592"/>
      <c r="B383" s="33"/>
      <c r="C383" s="336"/>
      <c r="D383" s="366"/>
      <c r="E383" s="272" t="e">
        <f aca="false">F383+G383+H383+"#ссыл!"</f>
        <v>#VALUE!</v>
      </c>
      <c r="F383" s="268" t="n">
        <f aca="false">F384+F385+F386</f>
        <v>0</v>
      </c>
      <c r="G383" s="268" t="n">
        <f aca="false">G384+G385+G386</f>
        <v>0</v>
      </c>
      <c r="H383" s="268" t="n">
        <f aca="false">H384+H385+H386</f>
        <v>1257.1</v>
      </c>
    </row>
    <row collapsed="false" customFormat="false" customHeight="true" hidden="true" ht="15" outlineLevel="0" r="384">
      <c r="A384" s="592"/>
      <c r="B384" s="33"/>
      <c r="C384" s="356" t="s">
        <v>101</v>
      </c>
      <c r="D384" s="366"/>
      <c r="E384" s="286" t="e">
        <f aca="false">F384+G384+H384+"#ссыл!"</f>
        <v>#VALUE!</v>
      </c>
      <c r="F384" s="274" t="n">
        <v>0</v>
      </c>
      <c r="G384" s="274" t="n">
        <v>0</v>
      </c>
      <c r="H384" s="278" t="n">
        <v>226</v>
      </c>
    </row>
    <row collapsed="false" customFormat="false" customHeight="true" hidden="true" ht="15" outlineLevel="0" r="385">
      <c r="A385" s="592"/>
      <c r="B385" s="33"/>
      <c r="C385" s="356" t="s">
        <v>102</v>
      </c>
      <c r="D385" s="366"/>
      <c r="E385" s="286" t="e">
        <f aca="false">F385+G385+H385+"#ссыл!"</f>
        <v>#VALUE!</v>
      </c>
      <c r="F385" s="274" t="n">
        <v>0</v>
      </c>
      <c r="G385" s="274" t="n">
        <v>0</v>
      </c>
      <c r="H385" s="278" t="n">
        <v>818</v>
      </c>
    </row>
    <row collapsed="false" customFormat="false" customHeight="true" hidden="true" ht="15.75" outlineLevel="0" r="386">
      <c r="A386" s="592"/>
      <c r="B386" s="33"/>
      <c r="C386" s="367" t="s">
        <v>103</v>
      </c>
      <c r="D386" s="368"/>
      <c r="E386" s="286" t="e">
        <f aca="false">F386+G386+H386+"#ссыл!"</f>
        <v>#VALUE!</v>
      </c>
      <c r="F386" s="164" t="n">
        <v>0</v>
      </c>
      <c r="G386" s="164" t="n">
        <v>0</v>
      </c>
      <c r="H386" s="281" t="n">
        <v>213.1</v>
      </c>
    </row>
    <row collapsed="false" customFormat="false" customHeight="false" hidden="true" ht="15.75" outlineLevel="0" r="387">
      <c r="A387" s="362"/>
      <c r="B387" s="362" t="s">
        <v>116</v>
      </c>
      <c r="C387" s="362"/>
      <c r="D387" s="362"/>
      <c r="E387" s="299" t="e">
        <f aca="false">E383+E378+E376</f>
        <v>#VALUE!</v>
      </c>
      <c r="F387" s="593" t="n">
        <f aca="false">F383+F378+F376</f>
        <v>0</v>
      </c>
      <c r="G387" s="364" t="n">
        <f aca="false">G383+G378+G376</f>
        <v>0</v>
      </c>
      <c r="H387" s="364" t="n">
        <f aca="false">H383+H378+H376</f>
        <v>2729.9</v>
      </c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/>
    </row>
    <row collapsed="false" customFormat="false" customHeight="false" hidden="true" ht="15.75" outlineLevel="0" r="391">
      <c r="A391" s="385"/>
    </row>
    <row collapsed="false" customFormat="false" customHeight="false" hidden="true" ht="15.75" outlineLevel="0" r="392">
      <c r="A392" s="385"/>
    </row>
    <row collapsed="false" customFormat="false" customHeight="false" hidden="true" ht="15.75" outlineLevel="0" r="393">
      <c r="A393" s="385" t="s">
        <v>280</v>
      </c>
    </row>
    <row collapsed="false" customFormat="false" customHeight="false" hidden="true" ht="15.75" outlineLevel="0" r="394">
      <c r="A394" s="386"/>
    </row>
    <row collapsed="false" customFormat="false" customHeight="false" hidden="true" ht="15.75" outlineLevel="0" r="395">
      <c r="A395" s="396" t="s">
        <v>281</v>
      </c>
      <c r="B395" s="396"/>
      <c r="C395" s="396"/>
      <c r="D395" s="396"/>
      <c r="E395" s="396"/>
      <c r="F395" s="396"/>
    </row>
    <row collapsed="false" customFormat="false" customHeight="false" hidden="true" ht="15.75" outlineLevel="0" r="396">
      <c r="A396" s="386"/>
    </row>
    <row collapsed="false" customFormat="false" customHeight="true" hidden="true" ht="164.25" outlineLevel="0" r="397">
      <c r="A397" s="32" t="s">
        <v>189</v>
      </c>
      <c r="B397" s="32" t="s">
        <v>235</v>
      </c>
      <c r="C397" s="32" t="s">
        <v>87</v>
      </c>
      <c r="D397" s="32" t="s">
        <v>236</v>
      </c>
      <c r="E397" s="32" t="s">
        <v>237</v>
      </c>
      <c r="F397" s="32"/>
      <c r="G397" s="32"/>
      <c r="H397" s="32"/>
    </row>
    <row collapsed="false" customFormat="false" customHeight="false" hidden="true" ht="30" outlineLevel="0" r="398">
      <c r="A398" s="32"/>
      <c r="B398" s="32"/>
      <c r="C398" s="32"/>
      <c r="D398" s="32"/>
      <c r="E398" s="38" t="s">
        <v>93</v>
      </c>
      <c r="F398" s="38" t="s">
        <v>94</v>
      </c>
      <c r="G398" s="38" t="s">
        <v>95</v>
      </c>
      <c r="H398" s="38" t="s">
        <v>239</v>
      </c>
    </row>
    <row collapsed="false" customFormat="false" customHeight="false" hidden="true" ht="15" outlineLevel="0" r="399">
      <c r="A399" s="204" t="n">
        <v>1</v>
      </c>
      <c r="B399" s="204" t="n">
        <v>2</v>
      </c>
      <c r="C399" s="204" t="n">
        <v>3</v>
      </c>
      <c r="D399" s="204" t="n">
        <v>4</v>
      </c>
      <c r="E399" s="204" t="n">
        <v>6</v>
      </c>
      <c r="F399" s="204" t="n">
        <v>7</v>
      </c>
      <c r="G399" s="204" t="n">
        <v>8</v>
      </c>
      <c r="H399" s="204" t="n">
        <v>9</v>
      </c>
    </row>
    <row collapsed="false" customFormat="false" customHeight="true" hidden="true" ht="15" outlineLevel="0" r="400">
      <c r="A400" s="41" t="n">
        <v>3</v>
      </c>
      <c r="B400" s="533" t="s">
        <v>76</v>
      </c>
      <c r="C400" s="233" t="s">
        <v>282</v>
      </c>
      <c r="D400" s="233" t="s">
        <v>283</v>
      </c>
      <c r="E400" s="240" t="e">
        <f aca="false">F400+G400+H400+"#ссыл!"</f>
        <v>#VALUE!</v>
      </c>
      <c r="F400" s="240" t="n">
        <f aca="false">F407</f>
        <v>0</v>
      </c>
      <c r="G400" s="371"/>
      <c r="H400" s="240" t="n">
        <f aca="false">H407</f>
        <v>832.375</v>
      </c>
    </row>
    <row collapsed="false" customFormat="false" customHeight="false" hidden="true" ht="105" outlineLevel="0" r="401">
      <c r="A401" s="41"/>
      <c r="B401" s="533" t="s">
        <v>78</v>
      </c>
      <c r="C401" s="233"/>
      <c r="D401" s="233"/>
      <c r="E401" s="240"/>
      <c r="F401" s="240"/>
      <c r="G401" s="371"/>
      <c r="H401" s="240"/>
    </row>
    <row collapsed="false" customFormat="false" customHeight="false" hidden="true" ht="15" outlineLevel="0" r="402">
      <c r="A402" s="41"/>
      <c r="B402" s="465"/>
      <c r="C402" s="233"/>
      <c r="D402" s="233"/>
      <c r="E402" s="240" t="e">
        <f aca="false">F402+G402+H402+"#ссыл!"</f>
        <v>#VALUE!</v>
      </c>
      <c r="F402" s="240" t="n">
        <f aca="false">F410</f>
        <v>0</v>
      </c>
      <c r="G402" s="371"/>
      <c r="H402" s="240" t="n">
        <f aca="false">H410</f>
        <v>1057.2</v>
      </c>
    </row>
    <row collapsed="false" customFormat="false" customHeight="false" hidden="true" ht="15" outlineLevel="0" r="403">
      <c r="A403" s="41"/>
      <c r="B403" s="465"/>
      <c r="C403" s="233"/>
      <c r="D403" s="233"/>
      <c r="E403" s="240"/>
      <c r="F403" s="240"/>
      <c r="G403" s="371"/>
      <c r="H403" s="240"/>
    </row>
    <row collapsed="false" customFormat="false" customHeight="false" hidden="true" ht="15" outlineLevel="0" r="404">
      <c r="A404" s="41"/>
      <c r="B404" s="465"/>
      <c r="C404" s="233"/>
      <c r="D404" s="233"/>
      <c r="E404" s="240" t="e">
        <f aca="false">F404+G404+H404+"#ссыл!"</f>
        <v>#VALUE!</v>
      </c>
      <c r="F404" s="240" t="n">
        <f aca="false">F412</f>
        <v>0</v>
      </c>
      <c r="G404" s="371"/>
      <c r="H404" s="240" t="n">
        <f aca="false">H412</f>
        <v>1013.1</v>
      </c>
    </row>
    <row collapsed="false" customFormat="false" customHeight="false" hidden="true" ht="15" outlineLevel="0" r="405">
      <c r="A405" s="41"/>
      <c r="B405" s="219"/>
      <c r="C405" s="233"/>
      <c r="D405" s="233"/>
      <c r="E405" s="240"/>
      <c r="F405" s="240"/>
      <c r="G405" s="371"/>
      <c r="H405" s="240"/>
    </row>
    <row collapsed="false" customFormat="false" customHeight="false" hidden="true" ht="15" outlineLevel="0" r="406">
      <c r="A406" s="35"/>
      <c r="B406" s="35" t="s">
        <v>100</v>
      </c>
      <c r="C406" s="35"/>
      <c r="D406" s="222"/>
      <c r="E406" s="594" t="e">
        <f aca="false">E404+E402+E400</f>
        <v>#VALUE!</v>
      </c>
      <c r="F406" s="594" t="n">
        <f aca="false">F404+F402+F400</f>
        <v>0</v>
      </c>
      <c r="G406" s="594" t="n">
        <f aca="false">G404+G402+G400</f>
        <v>0</v>
      </c>
      <c r="H406" s="594" t="n">
        <f aca="false">H404+H402+H400</f>
        <v>2902.675</v>
      </c>
    </row>
    <row collapsed="false" customFormat="false" customHeight="true" hidden="true" ht="15" outlineLevel="0" r="407">
      <c r="A407" s="595" t="n">
        <v>41642</v>
      </c>
      <c r="B407" s="533" t="s">
        <v>284</v>
      </c>
      <c r="C407" s="233" t="s">
        <v>282</v>
      </c>
      <c r="D407" s="233" t="s">
        <v>285</v>
      </c>
      <c r="E407" s="287" t="e">
        <f aca="false">F407+G407+H407+"#ссыл!"</f>
        <v>#VALUE!</v>
      </c>
      <c r="F407" s="596" t="n">
        <v>0</v>
      </c>
      <c r="G407" s="596" t="n">
        <v>0</v>
      </c>
      <c r="H407" s="558" t="n">
        <v>832.375</v>
      </c>
    </row>
    <row collapsed="false" customFormat="false" customHeight="false" hidden="true" ht="75" outlineLevel="0" r="408">
      <c r="A408" s="595"/>
      <c r="B408" s="533" t="s">
        <v>80</v>
      </c>
      <c r="C408" s="233"/>
      <c r="D408" s="233"/>
      <c r="E408" s="287"/>
      <c r="F408" s="596"/>
      <c r="G408" s="596"/>
      <c r="H408" s="558"/>
    </row>
    <row collapsed="false" customFormat="false" customHeight="false" hidden="true" ht="15" outlineLevel="0" r="409">
      <c r="A409" s="595"/>
      <c r="B409" s="465"/>
      <c r="C409" s="233"/>
      <c r="D409" s="233"/>
      <c r="E409" s="287"/>
      <c r="F409" s="596"/>
      <c r="G409" s="596"/>
      <c r="H409" s="558"/>
    </row>
    <row collapsed="false" customFormat="false" customHeight="false" hidden="true" ht="15" outlineLevel="0" r="410">
      <c r="A410" s="595"/>
      <c r="B410" s="465"/>
      <c r="C410" s="233"/>
      <c r="D410" s="233"/>
      <c r="E410" s="287" t="e">
        <f aca="false">F410+G410+H410+"#ссыл!"</f>
        <v>#VALUE!</v>
      </c>
      <c r="F410" s="597" t="n">
        <v>0</v>
      </c>
      <c r="G410" s="375" t="n">
        <v>0</v>
      </c>
      <c r="H410" s="558" t="n">
        <v>1057.2</v>
      </c>
    </row>
    <row collapsed="false" customFormat="false" customHeight="false" hidden="true" ht="15" outlineLevel="0" r="411">
      <c r="A411" s="595"/>
      <c r="B411" s="465"/>
      <c r="C411" s="233"/>
      <c r="D411" s="233"/>
      <c r="E411" s="287"/>
      <c r="F411" s="597"/>
      <c r="G411" s="375"/>
      <c r="H411" s="558"/>
    </row>
    <row collapsed="false" customFormat="false" customHeight="false" hidden="true" ht="15" outlineLevel="0" r="412">
      <c r="A412" s="595"/>
      <c r="B412" s="465"/>
      <c r="C412" s="233"/>
      <c r="D412" s="233"/>
      <c r="E412" s="287" t="e">
        <f aca="false">F412+G412+H412+"#ссыл!"</f>
        <v>#VALUE!</v>
      </c>
      <c r="F412" s="596" t="n">
        <v>0</v>
      </c>
      <c r="G412" s="596" t="n">
        <v>0</v>
      </c>
      <c r="H412" s="558" t="n">
        <v>1013.1</v>
      </c>
    </row>
    <row collapsed="false" customFormat="false" customHeight="false" hidden="true" ht="15" outlineLevel="0" r="413">
      <c r="A413" s="595"/>
      <c r="B413" s="219"/>
      <c r="C413" s="233"/>
      <c r="D413" s="233"/>
      <c r="E413" s="287"/>
      <c r="F413" s="596"/>
      <c r="G413" s="596"/>
      <c r="H413" s="558"/>
    </row>
    <row collapsed="false" customFormat="false" customHeight="false" hidden="true" ht="15" outlineLevel="0" r="414">
      <c r="A414" s="598"/>
      <c r="B414" s="35" t="s">
        <v>100</v>
      </c>
      <c r="C414" s="35"/>
      <c r="D414" s="222"/>
      <c r="E414" s="529" t="e">
        <f aca="false">E412+E410+E407</f>
        <v>#VALUE!</v>
      </c>
      <c r="F414" s="529" t="n">
        <f aca="false">F412+F410+F407</f>
        <v>0</v>
      </c>
      <c r="G414" s="529" t="n">
        <f aca="false">G412+G410+G407</f>
        <v>0</v>
      </c>
      <c r="H414" s="529" t="n">
        <f aca="false">H412+H410+H407</f>
        <v>2902.675</v>
      </c>
    </row>
    <row collapsed="false" customFormat="false" customHeight="false" hidden="true" ht="15.75" outlineLevel="0" r="415">
      <c r="A415" s="385"/>
    </row>
    <row collapsed="false" customFormat="false" customHeight="false" hidden="true" ht="15.75" outlineLevel="0" r="416">
      <c r="A416" s="385" t="s">
        <v>286</v>
      </c>
    </row>
    <row collapsed="false" customFormat="false" customHeight="false" hidden="true" ht="15.75" outlineLevel="0" r="417">
      <c r="A417" s="396" t="s">
        <v>186</v>
      </c>
      <c r="B417" s="396"/>
      <c r="C417" s="396"/>
      <c r="D417" s="396"/>
      <c r="E417" s="396"/>
      <c r="F417" s="396"/>
      <c r="G417" s="396"/>
      <c r="H417" s="396"/>
      <c r="I417" s="396"/>
    </row>
    <row collapsed="false" customFormat="false" customHeight="false" hidden="true" ht="15.75" outlineLevel="0" r="418">
      <c r="A418" s="396" t="s">
        <v>287</v>
      </c>
      <c r="B418" s="396"/>
      <c r="C418" s="396"/>
      <c r="D418" s="396"/>
      <c r="E418" s="396"/>
      <c r="F418" s="396"/>
    </row>
    <row collapsed="false" customFormat="false" customHeight="false" hidden="true" ht="15.75" outlineLevel="0" r="419">
      <c r="A419" s="396" t="s">
        <v>288</v>
      </c>
      <c r="B419" s="396"/>
      <c r="C419" s="396"/>
      <c r="D419" s="396"/>
      <c r="E419" s="396"/>
      <c r="F419" s="396"/>
      <c r="G419" s="396"/>
      <c r="H419" s="396"/>
      <c r="I419" s="396"/>
    </row>
    <row collapsed="false" customFormat="false" customHeight="false" hidden="true" ht="15.75" outlineLevel="0" r="420">
      <c r="A420" s="387"/>
    </row>
    <row collapsed="false" customFormat="false" customHeight="true" hidden="true" ht="131.25" outlineLevel="0" r="421">
      <c r="A421" s="155" t="s">
        <v>189</v>
      </c>
      <c r="B421" s="31" t="s">
        <v>289</v>
      </c>
      <c r="C421" s="31" t="s">
        <v>290</v>
      </c>
      <c r="D421" s="31" t="s">
        <v>291</v>
      </c>
      <c r="E421" s="31" t="s">
        <v>293</v>
      </c>
      <c r="F421" s="31" t="s">
        <v>470</v>
      </c>
      <c r="G421" s="31" t="s">
        <v>471</v>
      </c>
      <c r="H421" s="31"/>
      <c r="I421" s="31" t="s">
        <v>295</v>
      </c>
    </row>
    <row collapsed="false" customFormat="false" customHeight="false" hidden="true" ht="15" outlineLevel="0" r="422">
      <c r="A422" s="36" t="s">
        <v>12</v>
      </c>
      <c r="B422" s="31"/>
      <c r="C422" s="31"/>
      <c r="D422" s="31"/>
      <c r="E422" s="31"/>
      <c r="F422" s="31"/>
      <c r="G422" s="31"/>
      <c r="H422" s="31"/>
      <c r="I422" s="31"/>
    </row>
    <row collapsed="false" customFormat="false" customHeight="false" hidden="true" ht="15" outlineLevel="0" r="423">
      <c r="A423" s="231" t="n">
        <v>1</v>
      </c>
      <c r="B423" s="231" t="n">
        <v>2</v>
      </c>
      <c r="C423" s="231" t="n">
        <v>3</v>
      </c>
      <c r="D423" s="231" t="n">
        <v>4</v>
      </c>
      <c r="E423" s="231" t="n">
        <v>6</v>
      </c>
      <c r="F423" s="231" t="n">
        <v>7</v>
      </c>
      <c r="G423" s="599" t="n">
        <v>8</v>
      </c>
      <c r="H423" s="599"/>
      <c r="I423" s="378" t="n">
        <v>10</v>
      </c>
    </row>
    <row collapsed="false" customFormat="false" customHeight="true" hidden="true" ht="120.75" outlineLevel="0" r="424">
      <c r="A424" s="38" t="n">
        <v>1</v>
      </c>
      <c r="B424" s="222" t="s">
        <v>296</v>
      </c>
      <c r="C424" s="35" t="s">
        <v>202</v>
      </c>
      <c r="D424" s="35" t="s">
        <v>297</v>
      </c>
      <c r="E424" s="38" t="s">
        <v>183</v>
      </c>
      <c r="F424" s="222" t="n">
        <v>73.5</v>
      </c>
      <c r="G424" s="41" t="s">
        <v>472</v>
      </c>
      <c r="H424" s="41"/>
      <c r="I424" s="281" t="s">
        <v>300</v>
      </c>
    </row>
    <row collapsed="false" customFormat="false" customHeight="true" hidden="true" ht="15" outlineLevel="0" r="425">
      <c r="A425" s="32" t="n">
        <v>2</v>
      </c>
      <c r="B425" s="233" t="s">
        <v>301</v>
      </c>
      <c r="C425" s="41" t="s">
        <v>204</v>
      </c>
      <c r="D425" s="41" t="s">
        <v>302</v>
      </c>
      <c r="E425" s="217" t="s">
        <v>303</v>
      </c>
      <c r="F425" s="233" t="n">
        <v>1.2</v>
      </c>
      <c r="G425" s="41" t="s">
        <v>472</v>
      </c>
      <c r="H425" s="41"/>
      <c r="I425" s="41" t="s">
        <v>300</v>
      </c>
    </row>
    <row collapsed="false" customFormat="false" customHeight="false" hidden="true" ht="210" outlineLevel="0" r="426">
      <c r="A426" s="32"/>
      <c r="B426" s="233"/>
      <c r="C426" s="41"/>
      <c r="D426" s="41"/>
      <c r="E426" s="38" t="s">
        <v>304</v>
      </c>
      <c r="F426" s="233"/>
      <c r="G426" s="41"/>
      <c r="H426" s="41"/>
      <c r="I426" s="41"/>
    </row>
    <row collapsed="false" customFormat="false" customHeight="true" hidden="true" ht="135.75" outlineLevel="0" r="427">
      <c r="A427" s="38" t="n">
        <v>3</v>
      </c>
      <c r="B427" s="222" t="s">
        <v>305</v>
      </c>
      <c r="C427" s="35" t="s">
        <v>204</v>
      </c>
      <c r="D427" s="35" t="s">
        <v>306</v>
      </c>
      <c r="E427" s="38" t="s">
        <v>307</v>
      </c>
      <c r="F427" s="222" t="n">
        <v>10</v>
      </c>
      <c r="G427" s="41" t="s">
        <v>472</v>
      </c>
      <c r="H427" s="41"/>
      <c r="I427" s="281" t="s">
        <v>300</v>
      </c>
    </row>
    <row collapsed="false" customFormat="false" customHeight="true" hidden="true" ht="120.75" outlineLevel="0" r="428">
      <c r="A428" s="38" t="n">
        <v>4</v>
      </c>
      <c r="B428" s="222" t="s">
        <v>308</v>
      </c>
      <c r="C428" s="35" t="s">
        <v>202</v>
      </c>
      <c r="D428" s="35" t="s">
        <v>309</v>
      </c>
      <c r="E428" s="35" t="s">
        <v>183</v>
      </c>
      <c r="F428" s="222" t="n">
        <v>91</v>
      </c>
      <c r="G428" s="41" t="s">
        <v>472</v>
      </c>
      <c r="H428" s="41"/>
      <c r="I428" s="281" t="s">
        <v>300</v>
      </c>
    </row>
    <row collapsed="false" customFormat="false" customHeight="true" hidden="true" ht="150.75" outlineLevel="0" r="429">
      <c r="A429" s="38" t="n">
        <v>5</v>
      </c>
      <c r="B429" s="222" t="s">
        <v>311</v>
      </c>
      <c r="C429" s="35" t="s">
        <v>312</v>
      </c>
      <c r="D429" s="222" t="s">
        <v>313</v>
      </c>
      <c r="E429" s="35" t="s">
        <v>183</v>
      </c>
      <c r="F429" s="222" t="n">
        <v>165</v>
      </c>
      <c r="G429" s="41" t="s">
        <v>473</v>
      </c>
      <c r="H429" s="41"/>
      <c r="I429" s="281" t="s">
        <v>300</v>
      </c>
    </row>
    <row collapsed="false" customFormat="false" customHeight="true" hidden="true" ht="150.75" outlineLevel="0" r="430">
      <c r="A430" s="38" t="n">
        <v>6</v>
      </c>
      <c r="B430" s="222" t="s">
        <v>314</v>
      </c>
      <c r="C430" s="35" t="s">
        <v>208</v>
      </c>
      <c r="D430" s="35" t="s">
        <v>315</v>
      </c>
      <c r="E430" s="35" t="s">
        <v>183</v>
      </c>
      <c r="F430" s="222" t="n">
        <v>13.4</v>
      </c>
      <c r="G430" s="41" t="s">
        <v>472</v>
      </c>
      <c r="H430" s="41"/>
      <c r="I430" s="281" t="s">
        <v>300</v>
      </c>
    </row>
    <row collapsed="false" customFormat="false" customHeight="true" hidden="true" ht="15" outlineLevel="0" r="431">
      <c r="A431" s="32" t="n">
        <v>7</v>
      </c>
      <c r="B431" s="233" t="s">
        <v>316</v>
      </c>
      <c r="C431" s="41" t="s">
        <v>204</v>
      </c>
      <c r="D431" s="41" t="s">
        <v>317</v>
      </c>
      <c r="E431" s="217" t="s">
        <v>318</v>
      </c>
      <c r="F431" s="233" t="n">
        <v>100</v>
      </c>
      <c r="G431" s="41" t="s">
        <v>472</v>
      </c>
      <c r="H431" s="41"/>
      <c r="I431" s="41" t="s">
        <v>300</v>
      </c>
    </row>
    <row collapsed="false" customFormat="false" customHeight="false" hidden="true" ht="15" outlineLevel="0" r="432">
      <c r="A432" s="32"/>
      <c r="B432" s="233"/>
      <c r="C432" s="41"/>
      <c r="D432" s="41"/>
      <c r="E432" s="217"/>
      <c r="F432" s="233"/>
      <c r="G432" s="41"/>
      <c r="H432" s="41"/>
      <c r="I432" s="41"/>
    </row>
    <row collapsed="false" customFormat="false" customHeight="false" hidden="true" ht="195" outlineLevel="0" r="433">
      <c r="A433" s="32"/>
      <c r="B433" s="233"/>
      <c r="C433" s="41"/>
      <c r="D433" s="41"/>
      <c r="E433" s="38" t="s">
        <v>319</v>
      </c>
      <c r="F433" s="233"/>
      <c r="G433" s="41"/>
      <c r="H433" s="41"/>
      <c r="I433" s="41"/>
    </row>
    <row collapsed="false" customFormat="false" customHeight="true" hidden="true" ht="15" outlineLevel="0" r="434">
      <c r="A434" s="32" t="n">
        <v>8</v>
      </c>
      <c r="B434" s="41" t="s">
        <v>320</v>
      </c>
      <c r="C434" s="41" t="s">
        <v>204</v>
      </c>
      <c r="D434" s="41" t="s">
        <v>321</v>
      </c>
      <c r="E434" s="217" t="s">
        <v>322</v>
      </c>
      <c r="F434" s="233" t="n">
        <v>100</v>
      </c>
      <c r="G434" s="41" t="s">
        <v>472</v>
      </c>
      <c r="H434" s="41"/>
      <c r="I434" s="41" t="s">
        <v>300</v>
      </c>
    </row>
    <row collapsed="false" customFormat="false" customHeight="false" hidden="true" ht="15" outlineLevel="0" r="435">
      <c r="A435" s="32"/>
      <c r="B435" s="41"/>
      <c r="C435" s="41"/>
      <c r="D435" s="41"/>
      <c r="E435" s="217"/>
      <c r="F435" s="233"/>
      <c r="G435" s="41"/>
      <c r="H435" s="41"/>
      <c r="I435" s="41"/>
    </row>
    <row collapsed="false" customFormat="false" customHeight="false" hidden="true" ht="195" outlineLevel="0" r="436">
      <c r="A436" s="32"/>
      <c r="B436" s="41"/>
      <c r="C436" s="41"/>
      <c r="D436" s="41"/>
      <c r="E436" s="38" t="s">
        <v>323</v>
      </c>
      <c r="F436" s="233"/>
      <c r="G436" s="41"/>
      <c r="H436" s="41"/>
      <c r="I436" s="41"/>
    </row>
    <row collapsed="false" customFormat="false" customHeight="true" hidden="true" ht="105.75" outlineLevel="0" r="437">
      <c r="A437" s="38" t="n">
        <v>9</v>
      </c>
      <c r="B437" s="35" t="s">
        <v>324</v>
      </c>
      <c r="C437" s="35" t="s">
        <v>212</v>
      </c>
      <c r="D437" s="35" t="s">
        <v>325</v>
      </c>
      <c r="E437" s="35" t="s">
        <v>183</v>
      </c>
      <c r="F437" s="222" t="n">
        <v>17</v>
      </c>
      <c r="G437" s="41" t="s">
        <v>472</v>
      </c>
      <c r="H437" s="41"/>
      <c r="I437" s="281" t="s">
        <v>300</v>
      </c>
    </row>
    <row collapsed="false" customFormat="false" customHeight="true" hidden="true" ht="135.75" outlineLevel="0" r="438">
      <c r="A438" s="38" t="n">
        <v>10</v>
      </c>
      <c r="B438" s="222" t="s">
        <v>327</v>
      </c>
      <c r="C438" s="35" t="s">
        <v>212</v>
      </c>
      <c r="D438" s="222" t="s">
        <v>328</v>
      </c>
      <c r="E438" s="35" t="s">
        <v>183</v>
      </c>
      <c r="F438" s="35" t="n">
        <v>1</v>
      </c>
      <c r="G438" s="41" t="s">
        <v>472</v>
      </c>
      <c r="H438" s="41"/>
      <c r="I438" s="281" t="s">
        <v>300</v>
      </c>
    </row>
    <row collapsed="false" customFormat="false" customHeight="true" hidden="true" ht="150.75" outlineLevel="0" r="439">
      <c r="A439" s="38" t="n">
        <v>11</v>
      </c>
      <c r="B439" s="222" t="s">
        <v>329</v>
      </c>
      <c r="C439" s="35" t="s">
        <v>204</v>
      </c>
      <c r="D439" s="35" t="s">
        <v>330</v>
      </c>
      <c r="E439" s="38" t="s">
        <v>332</v>
      </c>
      <c r="F439" s="35" t="s">
        <v>183</v>
      </c>
      <c r="G439" s="41" t="s">
        <v>472</v>
      </c>
      <c r="H439" s="41"/>
      <c r="I439" s="281" t="s">
        <v>300</v>
      </c>
    </row>
    <row collapsed="false" customFormat="false" customHeight="true" hidden="true" ht="15" outlineLevel="0" r="440">
      <c r="A440" s="32" t="n">
        <v>12</v>
      </c>
      <c r="B440" s="233" t="s">
        <v>333</v>
      </c>
      <c r="C440" s="41" t="s">
        <v>204</v>
      </c>
      <c r="D440" s="41" t="s">
        <v>334</v>
      </c>
      <c r="E440" s="217" t="s">
        <v>335</v>
      </c>
      <c r="F440" s="41" t="s">
        <v>183</v>
      </c>
      <c r="G440" s="41" t="s">
        <v>472</v>
      </c>
      <c r="H440" s="41"/>
      <c r="I440" s="41" t="s">
        <v>300</v>
      </c>
    </row>
    <row collapsed="false" customFormat="false" customHeight="false" hidden="true" ht="255" outlineLevel="0" r="441">
      <c r="A441" s="32"/>
      <c r="B441" s="233"/>
      <c r="C441" s="41"/>
      <c r="D441" s="41"/>
      <c r="E441" s="38" t="s">
        <v>336</v>
      </c>
      <c r="F441" s="41"/>
      <c r="G441" s="41"/>
      <c r="H441" s="41"/>
      <c r="I441" s="41"/>
    </row>
    <row collapsed="false" customFormat="false" customHeight="true" hidden="true" ht="15" outlineLevel="0" r="442">
      <c r="A442" s="32" t="n">
        <v>13</v>
      </c>
      <c r="B442" s="41" t="s">
        <v>337</v>
      </c>
      <c r="C442" s="41" t="s">
        <v>204</v>
      </c>
      <c r="D442" s="41" t="s">
        <v>338</v>
      </c>
      <c r="E442" s="217" t="s">
        <v>340</v>
      </c>
      <c r="F442" s="41" t="n">
        <v>13</v>
      </c>
      <c r="G442" s="41" t="s">
        <v>472</v>
      </c>
      <c r="H442" s="41" t="s">
        <v>341</v>
      </c>
      <c r="I442" s="41" t="s">
        <v>300</v>
      </c>
    </row>
    <row collapsed="false" customFormat="false" customHeight="false" hidden="true" ht="270" outlineLevel="0" r="443">
      <c r="A443" s="32"/>
      <c r="B443" s="41"/>
      <c r="C443" s="41"/>
      <c r="D443" s="41"/>
      <c r="E443" s="38" t="s">
        <v>342</v>
      </c>
      <c r="F443" s="41"/>
      <c r="G443" s="41"/>
      <c r="H443" s="41"/>
      <c r="I443" s="41"/>
    </row>
    <row collapsed="false" customFormat="false" customHeight="true" hidden="true" ht="120.75" outlineLevel="0" r="444">
      <c r="A444" s="38" t="n">
        <v>14</v>
      </c>
      <c r="B444" s="35" t="s">
        <v>343</v>
      </c>
      <c r="C444" s="35" t="s">
        <v>223</v>
      </c>
      <c r="D444" s="35" t="s">
        <v>344</v>
      </c>
      <c r="E444" s="35" t="s">
        <v>183</v>
      </c>
      <c r="F444" s="35" t="n">
        <v>950</v>
      </c>
      <c r="G444" s="35" t="s">
        <v>472</v>
      </c>
      <c r="H444" s="41" t="s">
        <v>345</v>
      </c>
      <c r="I444" s="281" t="s">
        <v>300</v>
      </c>
    </row>
    <row collapsed="false" customFormat="false" customHeight="true" hidden="true" ht="120.75" outlineLevel="0" r="445">
      <c r="A445" s="38" t="n">
        <v>15</v>
      </c>
      <c r="B445" s="35" t="s">
        <v>346</v>
      </c>
      <c r="C445" s="35" t="s">
        <v>223</v>
      </c>
      <c r="D445" s="35" t="s">
        <v>347</v>
      </c>
      <c r="E445" s="35" t="s">
        <v>183</v>
      </c>
      <c r="F445" s="35" t="n">
        <v>95</v>
      </c>
      <c r="G445" s="35" t="s">
        <v>472</v>
      </c>
      <c r="H445" s="41" t="s">
        <v>348</v>
      </c>
      <c r="I445" s="281" t="s">
        <v>300</v>
      </c>
    </row>
    <row collapsed="false" customFormat="false" customHeight="true" hidden="true" ht="15" outlineLevel="0" r="446">
      <c r="A446" s="32" t="n">
        <v>16</v>
      </c>
      <c r="B446" s="233" t="s">
        <v>349</v>
      </c>
      <c r="C446" s="41" t="s">
        <v>204</v>
      </c>
      <c r="D446" s="233" t="s">
        <v>350</v>
      </c>
      <c r="E446" s="217" t="s">
        <v>303</v>
      </c>
      <c r="F446" s="41" t="n">
        <v>7.7</v>
      </c>
      <c r="G446" s="41" t="s">
        <v>472</v>
      </c>
      <c r="H446" s="41" t="s">
        <v>69</v>
      </c>
      <c r="I446" s="41" t="s">
        <v>300</v>
      </c>
    </row>
    <row collapsed="false" customFormat="false" customHeight="false" hidden="true" ht="210" outlineLevel="0" r="447">
      <c r="A447" s="32"/>
      <c r="B447" s="233"/>
      <c r="C447" s="41"/>
      <c r="D447" s="233"/>
      <c r="E447" s="38" t="s">
        <v>351</v>
      </c>
      <c r="F447" s="41"/>
      <c r="G447" s="41"/>
      <c r="H447" s="41"/>
      <c r="I447" s="41"/>
    </row>
    <row collapsed="false" customFormat="false" customHeight="true" hidden="true" ht="105.75" outlineLevel="0" r="448">
      <c r="A448" s="38" t="n">
        <v>17</v>
      </c>
      <c r="B448" s="222" t="s">
        <v>352</v>
      </c>
      <c r="C448" s="35" t="s">
        <v>223</v>
      </c>
      <c r="D448" s="35" t="s">
        <v>353</v>
      </c>
      <c r="E448" s="35" t="s">
        <v>183</v>
      </c>
      <c r="F448" s="222" t="n">
        <v>3890</v>
      </c>
      <c r="G448" s="35" t="s">
        <v>472</v>
      </c>
      <c r="H448" s="41" t="s">
        <v>69</v>
      </c>
      <c r="I448" s="281" t="s">
        <v>300</v>
      </c>
    </row>
    <row collapsed="false" customFormat="false" customHeight="false" hidden="true" ht="15.75" outlineLevel="0" r="449">
      <c r="A449" s="150"/>
      <c r="B449" s="150"/>
      <c r="C449" s="150"/>
      <c r="D449" s="150"/>
      <c r="E449" s="150"/>
      <c r="F449" s="150"/>
      <c r="G449" s="150"/>
      <c r="H449" s="150"/>
      <c r="I449" s="150"/>
    </row>
    <row collapsed="false" customFormat="false" customHeight="false" hidden="true" ht="15.75" outlineLevel="0" r="450">
      <c r="A450" s="387"/>
    </row>
    <row collapsed="false" customFormat="false" customHeight="false" hidden="true" ht="45" outlineLevel="0" r="451">
      <c r="A451" s="600" t="s">
        <v>81</v>
      </c>
    </row>
    <row collapsed="false" customFormat="false" customHeight="false" hidden="true" ht="15" outlineLevel="0" r="452">
      <c r="A452" s="601" t="s">
        <v>354</v>
      </c>
    </row>
    <row collapsed="false" customFormat="false" customHeight="false" hidden="true" ht="15" outlineLevel="0" r="453">
      <c r="A453" s="601" t="s">
        <v>355</v>
      </c>
    </row>
    <row collapsed="false" customFormat="false" customHeight="false" hidden="true" ht="15" outlineLevel="0" r="454">
      <c r="A454" s="601" t="s">
        <v>356</v>
      </c>
    </row>
    <row collapsed="false" customFormat="false" customHeight="false" hidden="true" ht="15" outlineLevel="0" r="455">
      <c r="A455" s="601" t="s">
        <v>357</v>
      </c>
    </row>
    <row collapsed="false" customFormat="false" customHeight="false" hidden="true" ht="15" outlineLevel="0" r="456">
      <c r="A456" s="601" t="s">
        <v>358</v>
      </c>
    </row>
    <row collapsed="false" customFormat="false" customHeight="false" hidden="true" ht="15" outlineLevel="0" r="457">
      <c r="A457" s="601" t="s">
        <v>359</v>
      </c>
    </row>
    <row collapsed="false" customFormat="false" customHeight="false" hidden="true" ht="15.75" outlineLevel="0" r="458">
      <c r="A458" s="385"/>
    </row>
    <row collapsed="false" customFormat="false" customHeight="false" hidden="true" ht="15.75" outlineLevel="0" r="459">
      <c r="A459" s="385" t="s">
        <v>360</v>
      </c>
    </row>
    <row collapsed="false" customFormat="false" customHeight="false" hidden="true" ht="15.75" outlineLevel="0" r="460">
      <c r="A460" s="497"/>
    </row>
    <row collapsed="false" customFormat="false" customHeight="false" hidden="true" ht="15.75" outlineLevel="0" r="461">
      <c r="A461" s="397"/>
    </row>
    <row collapsed="false" customFormat="false" customHeight="false" hidden="true" ht="15.75" outlineLevel="0" r="462">
      <c r="A462" s="396" t="s">
        <v>361</v>
      </c>
      <c r="B462" s="396"/>
      <c r="C462" s="396"/>
      <c r="D462" s="396"/>
      <c r="E462" s="396"/>
    </row>
    <row collapsed="false" customFormat="false" customHeight="false" hidden="true" ht="22.5" outlineLevel="0" r="463">
      <c r="A463" s="396" t="s">
        <v>362</v>
      </c>
      <c r="B463" s="396"/>
      <c r="C463" s="396"/>
      <c r="D463" s="396"/>
      <c r="E463" s="396"/>
      <c r="F463" s="396"/>
      <c r="G463" s="396"/>
    </row>
    <row collapsed="false" customFormat="false" customHeight="false" hidden="true" ht="15.75" outlineLevel="0" r="464">
      <c r="A464" s="387"/>
    </row>
    <row collapsed="false" customFormat="false" customHeight="false" hidden="true" ht="15.75" outlineLevel="0" r="465">
      <c r="A465" s="395" t="s">
        <v>363</v>
      </c>
    </row>
    <row collapsed="false" customFormat="false" customHeight="false" hidden="true" ht="15.75" outlineLevel="0" r="466">
      <c r="A466" s="395" t="s">
        <v>364</v>
      </c>
    </row>
    <row collapsed="false" customFormat="false" customHeight="false" hidden="true" ht="15.75" outlineLevel="0" r="467">
      <c r="A467" s="395"/>
    </row>
    <row collapsed="false" customFormat="false" customHeight="true" hidden="true" ht="177.75" outlineLevel="0" r="468">
      <c r="A468" s="31" t="s">
        <v>365</v>
      </c>
      <c r="B468" s="31" t="s">
        <v>366</v>
      </c>
      <c r="C468" s="31" t="s">
        <v>367</v>
      </c>
      <c r="D468" s="31" t="s">
        <v>368</v>
      </c>
      <c r="E468" s="31" t="s">
        <v>370</v>
      </c>
      <c r="F468" s="31"/>
      <c r="G468" s="31"/>
      <c r="H468" s="31"/>
      <c r="I468" s="31"/>
      <c r="J468" s="31"/>
      <c r="K468" s="31"/>
      <c r="L468" s="31" t="s">
        <v>474</v>
      </c>
      <c r="M468" s="31"/>
      <c r="N468" s="31"/>
    </row>
    <row collapsed="false" customFormat="false" customHeight="false" hidden="true" ht="38.25" outlineLevel="0" r="469">
      <c r="A469" s="31"/>
      <c r="B469" s="31"/>
      <c r="C469" s="31"/>
      <c r="D469" s="31"/>
      <c r="E469" s="36" t="s">
        <v>94</v>
      </c>
      <c r="F469" s="36" t="s">
        <v>95</v>
      </c>
      <c r="G469" s="36" t="s">
        <v>373</v>
      </c>
      <c r="H469" s="36" t="s">
        <v>372</v>
      </c>
      <c r="I469" s="36" t="s">
        <v>95</v>
      </c>
      <c r="J469" s="36" t="s">
        <v>373</v>
      </c>
      <c r="K469" s="36" t="s">
        <v>372</v>
      </c>
      <c r="L469" s="36" t="s">
        <v>94</v>
      </c>
      <c r="M469" s="36" t="s">
        <v>373</v>
      </c>
      <c r="N469" s="165" t="s">
        <v>372</v>
      </c>
    </row>
    <row collapsed="false" customFormat="false" customHeight="false" hidden="true" ht="15" outlineLevel="0" r="470">
      <c r="A470" s="231" t="n">
        <v>1</v>
      </c>
      <c r="B470" s="231" t="n">
        <v>2</v>
      </c>
      <c r="C470" s="231" t="n">
        <v>3</v>
      </c>
      <c r="D470" s="231" t="n">
        <v>4</v>
      </c>
      <c r="E470" s="231" t="n">
        <v>6</v>
      </c>
      <c r="F470" s="231" t="n">
        <v>7</v>
      </c>
      <c r="G470" s="231" t="n">
        <v>8</v>
      </c>
      <c r="H470" s="231" t="n">
        <v>9</v>
      </c>
      <c r="I470" s="231" t="n">
        <v>11</v>
      </c>
      <c r="J470" s="231" t="n">
        <v>12</v>
      </c>
      <c r="K470" s="231" t="n">
        <v>13</v>
      </c>
      <c r="L470" s="231" t="n">
        <v>14</v>
      </c>
      <c r="M470" s="231" t="n">
        <v>16</v>
      </c>
      <c r="N470" s="378" t="n">
        <v>17</v>
      </c>
    </row>
    <row collapsed="false" customFormat="false" customHeight="true" hidden="true" ht="15.75" outlineLevel="0" r="471">
      <c r="A471" s="38" t="n">
        <v>1</v>
      </c>
      <c r="B471" s="502" t="s">
        <v>374</v>
      </c>
      <c r="C471" s="502"/>
      <c r="D471" s="502"/>
      <c r="E471" s="502"/>
      <c r="F471" s="502"/>
      <c r="G471" s="502"/>
      <c r="H471" s="502"/>
      <c r="I471" s="502"/>
      <c r="J471" s="502"/>
      <c r="K471" s="502"/>
      <c r="L471" s="502"/>
      <c r="M471" s="502"/>
      <c r="N471" s="502"/>
    </row>
    <row collapsed="false" customFormat="false" customHeight="false" hidden="true" ht="105" outlineLevel="0" r="472">
      <c r="A472" s="602" t="s">
        <v>18</v>
      </c>
      <c r="B472" s="35" t="s">
        <v>65</v>
      </c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380"/>
    </row>
    <row collapsed="false" customFormat="false" customHeight="false" hidden="true" ht="90" outlineLevel="0" r="473">
      <c r="A473" s="602" t="s">
        <v>23</v>
      </c>
      <c r="B473" s="35" t="s">
        <v>68</v>
      </c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380"/>
    </row>
    <row collapsed="false" customFormat="false" customHeight="true" hidden="true" ht="15.75" outlineLevel="0" r="474">
      <c r="A474" s="38" t="n">
        <v>2</v>
      </c>
      <c r="B474" s="502" t="s">
        <v>115</v>
      </c>
      <c r="C474" s="502"/>
      <c r="D474" s="502"/>
      <c r="E474" s="502"/>
      <c r="F474" s="502"/>
      <c r="G474" s="502"/>
      <c r="H474" s="502"/>
      <c r="I474" s="502"/>
      <c r="J474" s="502"/>
      <c r="K474" s="502"/>
      <c r="L474" s="502"/>
      <c r="M474" s="502"/>
      <c r="N474" s="502"/>
    </row>
    <row collapsed="false" customFormat="false" customHeight="false" hidden="true" ht="150" outlineLevel="0" r="475">
      <c r="A475" s="602" t="s">
        <v>274</v>
      </c>
      <c r="B475" s="35" t="s">
        <v>220</v>
      </c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380"/>
    </row>
    <row collapsed="false" customFormat="false" customHeight="false" hidden="true" ht="135" outlineLevel="0" r="476">
      <c r="A476" s="602" t="s">
        <v>46</v>
      </c>
      <c r="B476" s="35" t="s">
        <v>224</v>
      </c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380"/>
    </row>
    <row collapsed="false" customFormat="false" customHeight="true" hidden="true" ht="15.75" outlineLevel="0" r="477">
      <c r="A477" s="602" t="n">
        <v>3</v>
      </c>
      <c r="B477" s="379" t="s">
        <v>375</v>
      </c>
      <c r="C477" s="379"/>
      <c r="D477" s="379"/>
      <c r="E477" s="379"/>
      <c r="F477" s="379"/>
      <c r="G477" s="379"/>
      <c r="H477" s="379"/>
      <c r="I477" s="379"/>
      <c r="J477" s="379"/>
      <c r="K477" s="379"/>
      <c r="L477" s="379"/>
      <c r="M477" s="379"/>
      <c r="N477" s="379"/>
    </row>
    <row collapsed="false" customFormat="false" customHeight="false" hidden="true" ht="100.5" outlineLevel="0" r="478">
      <c r="A478" s="602" t="s">
        <v>52</v>
      </c>
      <c r="B478" s="44" t="s">
        <v>376</v>
      </c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380"/>
    </row>
    <row collapsed="false" customFormat="false" customHeight="false" hidden="true" ht="15.75" outlineLevel="0" r="479">
      <c r="A479" s="395"/>
    </row>
    <row collapsed="false" customFormat="false" customHeight="false" hidden="true" ht="47.25" outlineLevel="0" r="480">
      <c r="A480" s="387" t="s">
        <v>81</v>
      </c>
    </row>
    <row collapsed="false" customFormat="false" customHeight="false" hidden="true" ht="15.75" outlineLevel="0" r="481">
      <c r="A481" s="58" t="s">
        <v>377</v>
      </c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</row>
    <row collapsed="false" customFormat="false" customHeight="false" hidden="true" ht="15.75" outlineLevel="0" r="482">
      <c r="A482" s="387"/>
    </row>
    <row collapsed="false" customFormat="false" customHeight="false" hidden="true" ht="15.75" outlineLevel="0" r="483">
      <c r="A483" s="497"/>
    </row>
    <row collapsed="false" customFormat="false" customHeight="false" hidden="true" ht="15.75" outlineLevel="0" r="484">
      <c r="A484" s="385" t="s">
        <v>378</v>
      </c>
    </row>
    <row collapsed="false" customFormat="false" customHeight="false" hidden="true" ht="15.75" outlineLevel="0" r="485">
      <c r="A485" s="497"/>
    </row>
    <row collapsed="false" customFormat="false" customHeight="false" hidden="true" ht="15.75" outlineLevel="0" r="486">
      <c r="A486" s="396" t="s">
        <v>186</v>
      </c>
      <c r="B486" s="396"/>
      <c r="C486" s="396"/>
      <c r="D486" s="396"/>
      <c r="E486" s="396"/>
    </row>
    <row collapsed="false" customFormat="false" customHeight="false" hidden="true" ht="15.75" outlineLevel="0" r="487">
      <c r="A487" s="396" t="s">
        <v>379</v>
      </c>
      <c r="B487" s="396"/>
      <c r="C487" s="396"/>
      <c r="D487" s="396"/>
      <c r="E487" s="396"/>
    </row>
    <row collapsed="false" customFormat="false" customHeight="false" hidden="true" ht="15.75" outlineLevel="0" r="488">
      <c r="A488" s="27" t="s">
        <v>380</v>
      </c>
      <c r="B488" s="27"/>
      <c r="C488" s="27"/>
      <c r="D488" s="27"/>
      <c r="E488" s="27"/>
    </row>
    <row collapsed="false" customFormat="false" customHeight="false" hidden="true" ht="15.75" outlineLevel="0" r="489">
      <c r="A489" s="386"/>
    </row>
    <row collapsed="false" customFormat="false" customHeight="true" hidden="true" ht="90" outlineLevel="0" r="490">
      <c r="A490" s="32" t="s">
        <v>365</v>
      </c>
      <c r="B490" s="32" t="s">
        <v>129</v>
      </c>
      <c r="C490" s="381" t="s">
        <v>381</v>
      </c>
      <c r="D490" s="32" t="s">
        <v>382</v>
      </c>
      <c r="E490" s="32"/>
      <c r="F490" s="211" t="s">
        <v>475</v>
      </c>
    </row>
    <row collapsed="false" customFormat="false" customHeight="true" hidden="true" ht="15.75" outlineLevel="0" r="491">
      <c r="A491" s="32"/>
      <c r="B491" s="32"/>
      <c r="C491" s="217" t="s">
        <v>383</v>
      </c>
      <c r="D491" s="32" t="s">
        <v>384</v>
      </c>
      <c r="E491" s="32"/>
      <c r="F491" s="500" t="s">
        <v>476</v>
      </c>
    </row>
    <row collapsed="false" customFormat="false" customHeight="false" hidden="true" ht="15" outlineLevel="0" r="492">
      <c r="A492" s="32"/>
      <c r="B492" s="32"/>
      <c r="C492" s="219"/>
      <c r="D492" s="32"/>
      <c r="E492" s="38" t="s">
        <v>386</v>
      </c>
      <c r="F492" s="163"/>
    </row>
    <row collapsed="false" customFormat="false" customHeight="false" hidden="true" ht="15" outlineLevel="0" r="493">
      <c r="A493" s="204" t="n">
        <v>1</v>
      </c>
      <c r="B493" s="204" t="n">
        <v>2</v>
      </c>
      <c r="C493" s="204" t="n">
        <v>3</v>
      </c>
      <c r="D493" s="204" t="n">
        <v>4</v>
      </c>
      <c r="E493" s="204" t="n">
        <v>6</v>
      </c>
      <c r="F493" s="229" t="n">
        <v>7</v>
      </c>
    </row>
    <row collapsed="false" customFormat="false" customHeight="true" hidden="true" ht="31.5" outlineLevel="0" r="494">
      <c r="A494" s="38" t="n">
        <v>1</v>
      </c>
      <c r="B494" s="32" t="s">
        <v>387</v>
      </c>
      <c r="C494" s="32"/>
      <c r="D494" s="32"/>
      <c r="E494" s="32"/>
      <c r="F494" s="32"/>
    </row>
    <row collapsed="false" customFormat="false" customHeight="false" hidden="true" ht="105" outlineLevel="0" r="495">
      <c r="A495" s="391" t="s">
        <v>18</v>
      </c>
      <c r="B495" s="35" t="s">
        <v>388</v>
      </c>
      <c r="C495" s="35" t="s">
        <v>202</v>
      </c>
      <c r="D495" s="35" t="n">
        <v>73.5</v>
      </c>
      <c r="E495" s="35"/>
      <c r="F495" s="281"/>
    </row>
    <row collapsed="false" customFormat="false" customHeight="false" hidden="true" ht="150" outlineLevel="0" r="496">
      <c r="A496" s="391" t="s">
        <v>23</v>
      </c>
      <c r="B496" s="35" t="s">
        <v>389</v>
      </c>
      <c r="C496" s="35" t="s">
        <v>204</v>
      </c>
      <c r="D496" s="35" t="n">
        <v>1.7</v>
      </c>
      <c r="E496" s="35"/>
      <c r="F496" s="281"/>
    </row>
    <row collapsed="false" customFormat="false" customHeight="false" hidden="true" ht="195" outlineLevel="0" r="497">
      <c r="A497" s="391" t="s">
        <v>26</v>
      </c>
      <c r="B497" s="222" t="s">
        <v>390</v>
      </c>
      <c r="C497" s="35" t="s">
        <v>204</v>
      </c>
      <c r="D497" s="35" t="n">
        <v>10</v>
      </c>
      <c r="E497" s="35"/>
      <c r="F497" s="281"/>
    </row>
    <row collapsed="false" customFormat="false" customHeight="false" hidden="true" ht="75" outlineLevel="0" r="498">
      <c r="A498" s="391" t="s">
        <v>391</v>
      </c>
      <c r="B498" s="35" t="s">
        <v>392</v>
      </c>
      <c r="C498" s="35" t="s">
        <v>202</v>
      </c>
      <c r="D498" s="35" t="n">
        <v>91</v>
      </c>
      <c r="E498" s="35"/>
      <c r="F498" s="281"/>
    </row>
    <row collapsed="false" customFormat="false" customHeight="false" hidden="true" ht="105" outlineLevel="0" r="499">
      <c r="A499" s="391" t="s">
        <v>32</v>
      </c>
      <c r="B499" s="35" t="s">
        <v>393</v>
      </c>
      <c r="C499" s="35" t="s">
        <v>312</v>
      </c>
      <c r="D499" s="35" t="n">
        <v>165</v>
      </c>
      <c r="E499" s="35"/>
      <c r="F499" s="281"/>
    </row>
    <row collapsed="false" customFormat="false" customHeight="false" hidden="true" ht="135" outlineLevel="0" r="500">
      <c r="A500" s="391" t="s">
        <v>36</v>
      </c>
      <c r="B500" s="35" t="s">
        <v>394</v>
      </c>
      <c r="C500" s="35" t="s">
        <v>208</v>
      </c>
      <c r="D500" s="35" t="n">
        <v>13.4</v>
      </c>
      <c r="E500" s="35"/>
      <c r="F500" s="281"/>
    </row>
    <row collapsed="false" customFormat="false" customHeight="false" hidden="true" ht="180" outlineLevel="0" r="501">
      <c r="A501" s="391" t="s">
        <v>395</v>
      </c>
      <c r="B501" s="35" t="s">
        <v>396</v>
      </c>
      <c r="C501" s="35" t="s">
        <v>204</v>
      </c>
      <c r="D501" s="35" t="n">
        <v>100</v>
      </c>
      <c r="E501" s="35"/>
      <c r="F501" s="281"/>
    </row>
    <row collapsed="false" customFormat="false" customHeight="false" hidden="true" ht="180" outlineLevel="0" r="502">
      <c r="A502" s="391" t="s">
        <v>397</v>
      </c>
      <c r="B502" s="35" t="s">
        <v>398</v>
      </c>
      <c r="C502" s="35" t="s">
        <v>204</v>
      </c>
      <c r="D502" s="35" t="n">
        <v>100</v>
      </c>
      <c r="E502" s="35"/>
      <c r="F502" s="281"/>
    </row>
    <row collapsed="false" customFormat="false" customHeight="false" hidden="true" ht="90" outlineLevel="0" r="503">
      <c r="A503" s="391" t="s">
        <v>399</v>
      </c>
      <c r="B503" s="35" t="s">
        <v>400</v>
      </c>
      <c r="C503" s="35" t="s">
        <v>212</v>
      </c>
      <c r="D503" s="35" t="n">
        <v>17</v>
      </c>
      <c r="E503" s="35"/>
      <c r="F503" s="281"/>
    </row>
    <row collapsed="false" customFormat="false" customHeight="false" hidden="true" ht="150" outlineLevel="0" r="504">
      <c r="A504" s="391" t="s">
        <v>401</v>
      </c>
      <c r="B504" s="35" t="s">
        <v>402</v>
      </c>
      <c r="C504" s="35" t="s">
        <v>212</v>
      </c>
      <c r="D504" s="35" t="n">
        <v>1</v>
      </c>
      <c r="E504" s="35"/>
      <c r="F504" s="281"/>
    </row>
    <row collapsed="false" customFormat="false" customHeight="false" hidden="true" ht="240" outlineLevel="0" r="505">
      <c r="A505" s="391" t="s">
        <v>403</v>
      </c>
      <c r="B505" s="35" t="s">
        <v>404</v>
      </c>
      <c r="C505" s="35" t="s">
        <v>204</v>
      </c>
      <c r="D505" s="35" t="n">
        <v>55.7</v>
      </c>
      <c r="E505" s="35"/>
      <c r="F505" s="281"/>
    </row>
    <row collapsed="false" customFormat="false" customHeight="false" hidden="true" ht="60" outlineLevel="0" r="506">
      <c r="A506" s="391" t="s">
        <v>405</v>
      </c>
      <c r="B506" s="35" t="s">
        <v>406</v>
      </c>
      <c r="C506" s="35" t="s">
        <v>204</v>
      </c>
      <c r="D506" s="35" t="n">
        <v>29.6</v>
      </c>
      <c r="E506" s="35"/>
      <c r="F506" s="281"/>
    </row>
    <row collapsed="false" customFormat="false" customHeight="true" hidden="true" ht="30" outlineLevel="0" r="507">
      <c r="A507" s="38" t="n">
        <v>2</v>
      </c>
      <c r="B507" s="502" t="s">
        <v>115</v>
      </c>
      <c r="C507" s="502"/>
      <c r="D507" s="502"/>
      <c r="E507" s="502"/>
      <c r="F507" s="502"/>
    </row>
    <row collapsed="false" customFormat="false" customHeight="false" hidden="true" ht="195" outlineLevel="0" r="508">
      <c r="A508" s="391" t="s">
        <v>274</v>
      </c>
      <c r="B508" s="35" t="s">
        <v>407</v>
      </c>
      <c r="C508" s="35" t="s">
        <v>204</v>
      </c>
      <c r="D508" s="35" t="n">
        <v>12.4</v>
      </c>
      <c r="E508" s="35"/>
      <c r="F508" s="281"/>
    </row>
    <row collapsed="false" customFormat="false" customHeight="false" hidden="true" ht="90" outlineLevel="0" r="509">
      <c r="A509" s="391" t="s">
        <v>46</v>
      </c>
      <c r="B509" s="35" t="s">
        <v>408</v>
      </c>
      <c r="C509" s="35" t="s">
        <v>223</v>
      </c>
      <c r="D509" s="35" t="n">
        <v>850</v>
      </c>
      <c r="E509" s="35"/>
      <c r="F509" s="281"/>
    </row>
    <row collapsed="false" customFormat="false" customHeight="false" hidden="true" ht="120" outlineLevel="0" r="510">
      <c r="A510" s="391" t="s">
        <v>409</v>
      </c>
      <c r="B510" s="35" t="s">
        <v>410</v>
      </c>
      <c r="C510" s="35" t="s">
        <v>223</v>
      </c>
      <c r="D510" s="35" t="n">
        <v>95</v>
      </c>
      <c r="E510" s="35"/>
      <c r="F510" s="281"/>
    </row>
    <row collapsed="false" customFormat="false" customHeight="true" hidden="true" ht="45" outlineLevel="0" r="511">
      <c r="A511" s="38" t="n">
        <v>3</v>
      </c>
      <c r="B511" s="502" t="s">
        <v>50</v>
      </c>
      <c r="C511" s="502"/>
      <c r="D511" s="502"/>
      <c r="E511" s="502"/>
      <c r="F511" s="502"/>
    </row>
    <row collapsed="false" customFormat="false" customHeight="true" hidden="true" ht="31.5" outlineLevel="0" r="512">
      <c r="A512" s="591" t="s">
        <v>52</v>
      </c>
      <c r="B512" s="603" t="s">
        <v>411</v>
      </c>
      <c r="C512" s="41" t="s">
        <v>204</v>
      </c>
      <c r="D512" s="41" t="n">
        <v>7.7</v>
      </c>
      <c r="E512" s="41"/>
      <c r="F512" s="41"/>
    </row>
    <row collapsed="false" customFormat="false" customHeight="false" hidden="true" ht="94.5" outlineLevel="0" r="513">
      <c r="A513" s="591"/>
      <c r="B513" s="51" t="s">
        <v>412</v>
      </c>
      <c r="C513" s="41"/>
      <c r="D513" s="41"/>
      <c r="E513" s="41"/>
      <c r="F513" s="41"/>
    </row>
    <row collapsed="false" customFormat="false" customHeight="true" hidden="true" ht="31.5" outlineLevel="0" r="514">
      <c r="A514" s="591" t="s">
        <v>413</v>
      </c>
      <c r="B514" s="603" t="s">
        <v>414</v>
      </c>
      <c r="C514" s="41" t="s">
        <v>223</v>
      </c>
      <c r="D514" s="41" t="n">
        <v>3890</v>
      </c>
      <c r="E514" s="41"/>
      <c r="F514" s="41"/>
    </row>
    <row collapsed="false" customFormat="false" customHeight="false" hidden="true" ht="63" outlineLevel="0" r="515">
      <c r="A515" s="591"/>
      <c r="B515" s="51" t="s">
        <v>352</v>
      </c>
      <c r="C515" s="41"/>
      <c r="D515" s="41"/>
      <c r="E515" s="41"/>
      <c r="F515" s="41"/>
    </row>
    <row collapsed="false" customFormat="false" customHeight="false" hidden="true" ht="15.75" outlineLevel="0" r="516">
      <c r="A516" s="395"/>
    </row>
    <row collapsed="false" customFormat="false" customHeight="false" hidden="true" ht="45" outlineLevel="0" r="517">
      <c r="A517" s="600" t="s">
        <v>81</v>
      </c>
    </row>
    <row collapsed="false" customFormat="false" customHeight="false" hidden="true" ht="15.75" outlineLevel="0" r="518">
      <c r="A518" s="58" t="s">
        <v>415</v>
      </c>
      <c r="B518" s="58"/>
      <c r="C518" s="58"/>
      <c r="D518" s="58"/>
      <c r="E518" s="58"/>
      <c r="F518" s="58"/>
    </row>
    <row collapsed="false" customFormat="false" customHeight="false" hidden="true" ht="15.75" outlineLevel="0" r="520">
      <c r="A520" s="385" t="s">
        <v>416</v>
      </c>
    </row>
    <row collapsed="false" customFormat="false" customHeight="false" hidden="true" ht="15.75" outlineLevel="0" r="521">
      <c r="A521" s="396" t="s">
        <v>361</v>
      </c>
      <c r="B521" s="396"/>
      <c r="C521" s="396"/>
      <c r="D521" s="396"/>
      <c r="E521" s="396"/>
      <c r="F521" s="396"/>
    </row>
    <row collapsed="false" customFormat="false" customHeight="false" hidden="true" ht="15.75" outlineLevel="0" r="522">
      <c r="A522" s="396" t="s">
        <v>417</v>
      </c>
      <c r="B522" s="396"/>
      <c r="C522" s="396"/>
      <c r="D522" s="396"/>
      <c r="E522" s="396"/>
      <c r="F522" s="396"/>
    </row>
    <row collapsed="false" customFormat="false" customHeight="false" hidden="true" ht="15.75" outlineLevel="0" r="523">
      <c r="A523" s="396" t="s">
        <v>418</v>
      </c>
      <c r="B523" s="396"/>
      <c r="C523" s="396"/>
      <c r="D523" s="396"/>
      <c r="E523" s="396"/>
      <c r="F523" s="396"/>
    </row>
    <row collapsed="false" customFormat="false" customHeight="false" hidden="true" ht="15.75" outlineLevel="0" r="524">
      <c r="A524" s="497"/>
    </row>
    <row collapsed="false" customFormat="false" customHeight="false" hidden="true" ht="15.75" outlineLevel="0" r="525">
      <c r="A525" s="497"/>
    </row>
    <row collapsed="false" customFormat="false" customHeight="true" hidden="true" ht="16.5" outlineLevel="0" r="526">
      <c r="A526" s="33" t="s">
        <v>419</v>
      </c>
      <c r="B526" s="33"/>
      <c r="C526" s="33"/>
      <c r="D526" s="33" t="s">
        <v>420</v>
      </c>
      <c r="E526" s="33"/>
      <c r="F526" s="200" t="s">
        <v>477</v>
      </c>
      <c r="G526" s="33" t="s">
        <v>478</v>
      </c>
      <c r="H526" s="33"/>
      <c r="I526" s="33" t="s">
        <v>421</v>
      </c>
      <c r="J526" s="33"/>
    </row>
    <row collapsed="false" customFormat="false" customHeight="true" hidden="true" ht="15.6" outlineLevel="0" r="527">
      <c r="A527" s="206" t="n">
        <v>1</v>
      </c>
      <c r="B527" s="206"/>
      <c r="C527" s="206"/>
      <c r="D527" s="206" t="n">
        <v>2</v>
      </c>
      <c r="E527" s="206"/>
      <c r="F527" s="205" t="n">
        <v>3</v>
      </c>
      <c r="G527" s="206" t="n">
        <v>4</v>
      </c>
      <c r="H527" s="206"/>
      <c r="I527" s="206" t="n">
        <v>5</v>
      </c>
      <c r="J527" s="206"/>
    </row>
    <row collapsed="false" customFormat="false" customHeight="true" hidden="true" ht="60" outlineLevel="0" r="528">
      <c r="A528" s="41" t="s">
        <v>422</v>
      </c>
      <c r="B528" s="41"/>
      <c r="C528" s="41"/>
      <c r="D528" s="43"/>
      <c r="E528" s="43"/>
      <c r="F528" s="47"/>
      <c r="G528" s="43"/>
      <c r="H528" s="43"/>
      <c r="I528" s="43"/>
      <c r="J528" s="43"/>
    </row>
    <row collapsed="false" customFormat="false" customHeight="true" hidden="true" ht="90" outlineLevel="0" r="529">
      <c r="A529" s="41" t="s">
        <v>423</v>
      </c>
      <c r="B529" s="41"/>
      <c r="C529" s="41"/>
      <c r="D529" s="43"/>
      <c r="E529" s="43"/>
      <c r="F529" s="47"/>
      <c r="G529" s="43"/>
      <c r="H529" s="43"/>
      <c r="I529" s="43"/>
      <c r="J529" s="43"/>
    </row>
    <row collapsed="false" customFormat="false" customHeight="true" hidden="true" ht="105" outlineLevel="0" r="530">
      <c r="A530" s="233" t="s">
        <v>424</v>
      </c>
      <c r="B530" s="233"/>
      <c r="C530" s="233"/>
      <c r="D530" s="43"/>
      <c r="E530" s="43"/>
      <c r="F530" s="47"/>
      <c r="G530" s="43"/>
      <c r="H530" s="43"/>
      <c r="I530" s="43"/>
      <c r="J530" s="43"/>
    </row>
    <row collapsed="false" customFormat="false" customHeight="true" hidden="true" ht="45" outlineLevel="0" r="531">
      <c r="A531" s="41" t="s">
        <v>425</v>
      </c>
      <c r="B531" s="41"/>
      <c r="C531" s="41"/>
      <c r="D531" s="43"/>
      <c r="E531" s="43"/>
      <c r="F531" s="47"/>
      <c r="G531" s="43"/>
      <c r="H531" s="43"/>
      <c r="I531" s="43"/>
      <c r="J531" s="43"/>
    </row>
    <row collapsed="false" customFormat="false" customHeight="true" hidden="true" ht="60" outlineLevel="0" r="532">
      <c r="A532" s="41" t="s">
        <v>426</v>
      </c>
      <c r="B532" s="41"/>
      <c r="C532" s="41"/>
      <c r="D532" s="43"/>
      <c r="E532" s="43"/>
      <c r="F532" s="47"/>
      <c r="G532" s="43"/>
      <c r="H532" s="43"/>
      <c r="I532" s="43"/>
      <c r="J532" s="43"/>
    </row>
    <row collapsed="false" customFormat="false" customHeight="true" hidden="true" ht="75" outlineLevel="0" r="533">
      <c r="A533" s="41" t="s">
        <v>427</v>
      </c>
      <c r="B533" s="41"/>
      <c r="C533" s="41"/>
      <c r="D533" s="43"/>
      <c r="E533" s="43"/>
      <c r="F533" s="47"/>
      <c r="G533" s="43"/>
      <c r="H533" s="43"/>
      <c r="I533" s="43"/>
      <c r="J533" s="43"/>
    </row>
    <row collapsed="false" customFormat="false" customHeight="true" hidden="true" ht="105" outlineLevel="0" r="534">
      <c r="A534" s="41" t="s">
        <v>428</v>
      </c>
      <c r="B534" s="41"/>
      <c r="C534" s="41"/>
      <c r="D534" s="43"/>
      <c r="E534" s="43"/>
      <c r="F534" s="47"/>
      <c r="G534" s="43"/>
      <c r="H534" s="43"/>
      <c r="I534" s="43"/>
      <c r="J534" s="43"/>
    </row>
    <row collapsed="false" customFormat="false" customHeight="true" hidden="true" ht="105" outlineLevel="0" r="535">
      <c r="A535" s="41" t="s">
        <v>429</v>
      </c>
      <c r="B535" s="41"/>
      <c r="C535" s="41"/>
      <c r="D535" s="43"/>
      <c r="E535" s="43"/>
      <c r="F535" s="47"/>
      <c r="G535" s="43"/>
      <c r="H535" s="43"/>
      <c r="I535" s="43"/>
      <c r="J535" s="43"/>
    </row>
    <row collapsed="false" customFormat="false" customHeight="true" hidden="true" ht="60" outlineLevel="0" r="536">
      <c r="A536" s="41" t="s">
        <v>430</v>
      </c>
      <c r="B536" s="41"/>
      <c r="C536" s="41"/>
      <c r="D536" s="43"/>
      <c r="E536" s="43"/>
      <c r="F536" s="47"/>
      <c r="G536" s="43"/>
      <c r="H536" s="43"/>
      <c r="I536" s="43"/>
      <c r="J536" s="43"/>
    </row>
    <row collapsed="false" customFormat="false" customHeight="true" hidden="true" ht="75" outlineLevel="0" r="537">
      <c r="A537" s="41" t="s">
        <v>431</v>
      </c>
      <c r="B537" s="41"/>
      <c r="C537" s="41"/>
      <c r="D537" s="43"/>
      <c r="E537" s="43"/>
      <c r="F537" s="47"/>
      <c r="G537" s="43"/>
      <c r="H537" s="43"/>
      <c r="I537" s="43"/>
      <c r="J537" s="43"/>
    </row>
    <row collapsed="false" customFormat="false" customHeight="true" hidden="true" ht="120" outlineLevel="0" r="538">
      <c r="A538" s="41" t="s">
        <v>432</v>
      </c>
      <c r="B538" s="41"/>
      <c r="C538" s="41"/>
      <c r="D538" s="43"/>
      <c r="E538" s="43"/>
      <c r="F538" s="47"/>
      <c r="G538" s="43"/>
      <c r="H538" s="43"/>
      <c r="I538" s="43"/>
      <c r="J538" s="43"/>
    </row>
    <row collapsed="false" customFormat="false" customHeight="true" hidden="true" ht="30" outlineLevel="0" r="539">
      <c r="A539" s="41" t="s">
        <v>433</v>
      </c>
      <c r="B539" s="41"/>
      <c r="C539" s="41"/>
      <c r="D539" s="43"/>
      <c r="E539" s="43"/>
      <c r="F539" s="47"/>
      <c r="G539" s="43"/>
      <c r="H539" s="43"/>
      <c r="I539" s="43"/>
      <c r="J539" s="43"/>
    </row>
    <row collapsed="false" customFormat="false" customHeight="true" hidden="true" ht="135" outlineLevel="0" r="540">
      <c r="A540" s="41" t="s">
        <v>434</v>
      </c>
      <c r="B540" s="41"/>
      <c r="C540" s="41"/>
      <c r="D540" s="43"/>
      <c r="E540" s="43"/>
      <c r="F540" s="47"/>
      <c r="G540" s="43"/>
      <c r="H540" s="43"/>
      <c r="I540" s="43"/>
      <c r="J540" s="43"/>
    </row>
    <row collapsed="false" customFormat="false" customHeight="true" hidden="true" ht="45" outlineLevel="0" r="541">
      <c r="A541" s="41" t="s">
        <v>435</v>
      </c>
      <c r="B541" s="41"/>
      <c r="C541" s="41"/>
      <c r="D541" s="43"/>
      <c r="E541" s="43"/>
      <c r="F541" s="47"/>
      <c r="G541" s="43"/>
      <c r="H541" s="43"/>
      <c r="I541" s="43"/>
      <c r="J541" s="43"/>
    </row>
    <row collapsed="false" customFormat="false" customHeight="true" hidden="true" ht="75" outlineLevel="0" r="542">
      <c r="A542" s="41" t="s">
        <v>436</v>
      </c>
      <c r="B542" s="41"/>
      <c r="C542" s="41"/>
      <c r="D542" s="43"/>
      <c r="E542" s="43"/>
      <c r="F542" s="47"/>
      <c r="G542" s="43"/>
      <c r="H542" s="43"/>
      <c r="I542" s="43"/>
      <c r="J542" s="43"/>
    </row>
    <row collapsed="false" customFormat="false" customHeight="true" hidden="true" ht="75" outlineLevel="0" r="543">
      <c r="A543" s="233" t="s">
        <v>437</v>
      </c>
      <c r="B543" s="233"/>
      <c r="C543" s="233"/>
      <c r="D543" s="43"/>
      <c r="E543" s="43"/>
      <c r="F543" s="47"/>
      <c r="G543" s="43"/>
      <c r="H543" s="43"/>
      <c r="I543" s="43"/>
      <c r="J543" s="43"/>
    </row>
    <row collapsed="false" customFormat="false" customHeight="true" hidden="true" ht="45" outlineLevel="0" r="544">
      <c r="A544" s="233" t="s">
        <v>438</v>
      </c>
      <c r="B544" s="233"/>
      <c r="C544" s="233"/>
      <c r="D544" s="43"/>
      <c r="E544" s="43"/>
      <c r="F544" s="47"/>
      <c r="G544" s="43"/>
      <c r="H544" s="43"/>
      <c r="I544" s="43"/>
      <c r="J544" s="43"/>
    </row>
    <row collapsed="false" customFormat="false" customHeight="false" hidden="true" ht="15.75" outlineLevel="0" r="545">
      <c r="A545" s="150"/>
      <c r="B545" s="190"/>
      <c r="C545" s="236"/>
      <c r="D545" s="236"/>
      <c r="E545" s="236"/>
      <c r="F545" s="236"/>
      <c r="G545" s="236"/>
      <c r="H545" s="190"/>
      <c r="I545" s="236"/>
      <c r="J545" s="190"/>
    </row>
    <row collapsed="false" customFormat="false" customHeight="false" hidden="true" ht="15.75" outlineLevel="0" r="546">
      <c r="A546" s="150"/>
      <c r="B546" s="190"/>
      <c r="C546" s="190"/>
      <c r="D546" s="236"/>
      <c r="E546" s="236"/>
      <c r="F546" s="236"/>
      <c r="G546" s="236"/>
      <c r="H546" s="190"/>
      <c r="I546" s="236"/>
      <c r="J546" s="190"/>
    </row>
    <row collapsed="false" customFormat="false" customHeight="false" hidden="true" ht="63" outlineLevel="0" r="547">
      <c r="A547" s="150" t="s">
        <v>149</v>
      </c>
      <c r="B547" s="190"/>
      <c r="C547" s="236"/>
      <c r="D547" s="236"/>
      <c r="E547" s="236"/>
      <c r="F547" s="236"/>
      <c r="G547" s="236"/>
      <c r="H547" s="190"/>
      <c r="I547" s="236"/>
      <c r="J547" s="190"/>
    </row>
    <row collapsed="false" customFormat="false" customHeight="true" hidden="true" ht="31.5" outlineLevel="0" r="548">
      <c r="A548" s="150"/>
      <c r="B548" s="150"/>
      <c r="C548" s="196" t="s">
        <v>439</v>
      </c>
      <c r="D548" s="196"/>
      <c r="E548" s="196" t="s">
        <v>151</v>
      </c>
      <c r="F548" s="196"/>
      <c r="G548" s="196"/>
      <c r="H548" s="150"/>
      <c r="I548" s="196"/>
      <c r="J548" s="150"/>
    </row>
    <row collapsed="false" customFormat="false" customHeight="false" hidden="false" ht="12.85" outlineLevel="0" r="550"/>
    <row collapsed="false" customFormat="false" customHeight="false" hidden="false" ht="12.85" outlineLevel="0" r="1048576"/>
  </sheetData>
  <mergeCells count="864">
    <mergeCell ref="B5:B6"/>
    <mergeCell ref="C5:C6"/>
    <mergeCell ref="E5:E6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6:F26"/>
    <mergeCell ref="A27:F27"/>
    <mergeCell ref="A29:A31"/>
    <mergeCell ref="B29:B31"/>
    <mergeCell ref="C29:D29"/>
    <mergeCell ref="E29:L29"/>
    <mergeCell ref="C30:C31"/>
    <mergeCell ref="D30:D31"/>
    <mergeCell ref="E30:G31"/>
    <mergeCell ref="H30:H31"/>
    <mergeCell ref="I30:I31"/>
    <mergeCell ref="K30:L31"/>
    <mergeCell ref="E32:H32"/>
    <mergeCell ref="K32:L32"/>
    <mergeCell ref="A33:A47"/>
    <mergeCell ref="B33:B47"/>
    <mergeCell ref="C33:C37"/>
    <mergeCell ref="D33:D37"/>
    <mergeCell ref="E33:G33"/>
    <mergeCell ref="K33:L33"/>
    <mergeCell ref="E34:G34"/>
    <mergeCell ref="K34:L34"/>
    <mergeCell ref="E35:G35"/>
    <mergeCell ref="K35:L35"/>
    <mergeCell ref="E36:G36"/>
    <mergeCell ref="K36:L36"/>
    <mergeCell ref="E37:G37"/>
    <mergeCell ref="K37:L37"/>
    <mergeCell ref="C38:C42"/>
    <mergeCell ref="D38:D42"/>
    <mergeCell ref="K38:L38"/>
    <mergeCell ref="E39:G39"/>
    <mergeCell ref="K39:L39"/>
    <mergeCell ref="E40:G40"/>
    <mergeCell ref="K40:L40"/>
    <mergeCell ref="E41:G41"/>
    <mergeCell ref="K41:L41"/>
    <mergeCell ref="E42:G42"/>
    <mergeCell ref="K42:L42"/>
    <mergeCell ref="C43:C47"/>
    <mergeCell ref="D43:D47"/>
    <mergeCell ref="E43:H43"/>
    <mergeCell ref="K43:L43"/>
    <mergeCell ref="E44:G44"/>
    <mergeCell ref="K44:L44"/>
    <mergeCell ref="E45:G45"/>
    <mergeCell ref="K45:L45"/>
    <mergeCell ref="E46:G46"/>
    <mergeCell ref="K46:L46"/>
    <mergeCell ref="E47:G47"/>
    <mergeCell ref="K47:L47"/>
    <mergeCell ref="A48:A52"/>
    <mergeCell ref="B48:B52"/>
    <mergeCell ref="C48:C52"/>
    <mergeCell ref="D48:D52"/>
    <mergeCell ref="E48:H48"/>
    <mergeCell ref="K48:L48"/>
    <mergeCell ref="E49:G49"/>
    <mergeCell ref="K49:L49"/>
    <mergeCell ref="E50:G50"/>
    <mergeCell ref="K50:L50"/>
    <mergeCell ref="E51:G51"/>
    <mergeCell ref="K51:L51"/>
    <mergeCell ref="E52:G52"/>
    <mergeCell ref="K52:L52"/>
    <mergeCell ref="A53:A67"/>
    <mergeCell ref="B53:B67"/>
    <mergeCell ref="C53:C57"/>
    <mergeCell ref="D53:D57"/>
    <mergeCell ref="E53:G53"/>
    <mergeCell ref="K53:L53"/>
    <mergeCell ref="E54:G54"/>
    <mergeCell ref="K54:L54"/>
    <mergeCell ref="E55:G55"/>
    <mergeCell ref="K55:L55"/>
    <mergeCell ref="E56:G56"/>
    <mergeCell ref="K56:L56"/>
    <mergeCell ref="E57:G57"/>
    <mergeCell ref="K57:L57"/>
    <mergeCell ref="C58:C62"/>
    <mergeCell ref="D58:D62"/>
    <mergeCell ref="E59:G59"/>
    <mergeCell ref="K59:L59"/>
    <mergeCell ref="E60:G60"/>
    <mergeCell ref="K60:L60"/>
    <mergeCell ref="E61:G61"/>
    <mergeCell ref="K61:L61"/>
    <mergeCell ref="E62:G62"/>
    <mergeCell ref="K62:L62"/>
    <mergeCell ref="C63:C67"/>
    <mergeCell ref="D63:D67"/>
    <mergeCell ref="E64:G64"/>
    <mergeCell ref="K64:L64"/>
    <mergeCell ref="E65:G65"/>
    <mergeCell ref="K65:L65"/>
    <mergeCell ref="E66:G66"/>
    <mergeCell ref="K66:L66"/>
    <mergeCell ref="E67:G67"/>
    <mergeCell ref="K67:L67"/>
    <mergeCell ref="A68:A72"/>
    <mergeCell ref="B68:B72"/>
    <mergeCell ref="C68:C72"/>
    <mergeCell ref="D68:D72"/>
    <mergeCell ref="E69:G69"/>
    <mergeCell ref="K69:L69"/>
    <mergeCell ref="E70:G70"/>
    <mergeCell ref="K70:L70"/>
    <mergeCell ref="E71:G71"/>
    <mergeCell ref="K71:L71"/>
    <mergeCell ref="E72:G72"/>
    <mergeCell ref="K72:L72"/>
    <mergeCell ref="A73:A84"/>
    <mergeCell ref="B73:B84"/>
    <mergeCell ref="C73:C76"/>
    <mergeCell ref="D73:D76"/>
    <mergeCell ref="E73:G73"/>
    <mergeCell ref="E74:G74"/>
    <mergeCell ref="E75:G75"/>
    <mergeCell ref="E76:G76"/>
    <mergeCell ref="C77:C80"/>
    <mergeCell ref="D77:D80"/>
    <mergeCell ref="E77:G77"/>
    <mergeCell ref="E78:G78"/>
    <mergeCell ref="E79:G79"/>
    <mergeCell ref="E80:G80"/>
    <mergeCell ref="C81:C84"/>
    <mergeCell ref="D81:D84"/>
    <mergeCell ref="E81:G81"/>
    <mergeCell ref="E82:G82"/>
    <mergeCell ref="E83:G83"/>
    <mergeCell ref="E84:G84"/>
    <mergeCell ref="A86:A91"/>
    <mergeCell ref="B86:B91"/>
    <mergeCell ref="C86:C87"/>
    <mergeCell ref="D86:D87"/>
    <mergeCell ref="E86:H87"/>
    <mergeCell ref="I86:I87"/>
    <mergeCell ref="J86:J87"/>
    <mergeCell ref="K86:L87"/>
    <mergeCell ref="C88:C89"/>
    <mergeCell ref="D88:D89"/>
    <mergeCell ref="E88:H89"/>
    <mergeCell ref="I88:I89"/>
    <mergeCell ref="J88:J89"/>
    <mergeCell ref="K88:L89"/>
    <mergeCell ref="C90:C91"/>
    <mergeCell ref="D90:D91"/>
    <mergeCell ref="E90:H91"/>
    <mergeCell ref="I90:I91"/>
    <mergeCell ref="J90:J91"/>
    <mergeCell ref="K90:L91"/>
    <mergeCell ref="E92:H92"/>
    <mergeCell ref="K92:L92"/>
    <mergeCell ref="B93:B94"/>
    <mergeCell ref="C93:C94"/>
    <mergeCell ref="D93:D94"/>
    <mergeCell ref="E93:H94"/>
    <mergeCell ref="I93:I94"/>
    <mergeCell ref="J93:J94"/>
    <mergeCell ref="K93:L94"/>
    <mergeCell ref="A94:A104"/>
    <mergeCell ref="B95:B104"/>
    <mergeCell ref="C95:C99"/>
    <mergeCell ref="D95:D99"/>
    <mergeCell ref="E95:G95"/>
    <mergeCell ref="E96:G96"/>
    <mergeCell ref="E97:G97"/>
    <mergeCell ref="E98:G98"/>
    <mergeCell ref="E99:G99"/>
    <mergeCell ref="E101:G101"/>
    <mergeCell ref="E102:G102"/>
    <mergeCell ref="C103:C104"/>
    <mergeCell ref="D103:D104"/>
    <mergeCell ref="E103:G103"/>
    <mergeCell ref="E104:G104"/>
    <mergeCell ref="E105:H105"/>
    <mergeCell ref="K105:L105"/>
    <mergeCell ref="B106:B111"/>
    <mergeCell ref="C106:C107"/>
    <mergeCell ref="D106:D107"/>
    <mergeCell ref="E106:H107"/>
    <mergeCell ref="I106:I107"/>
    <mergeCell ref="J106:J107"/>
    <mergeCell ref="K106:L107"/>
    <mergeCell ref="C108:C109"/>
    <mergeCell ref="D108:D109"/>
    <mergeCell ref="E108:H109"/>
    <mergeCell ref="I108:I109"/>
    <mergeCell ref="J108:J109"/>
    <mergeCell ref="K108:L109"/>
    <mergeCell ref="C110:C111"/>
    <mergeCell ref="D110:D111"/>
    <mergeCell ref="E110:H111"/>
    <mergeCell ref="I110:I111"/>
    <mergeCell ref="J110:J111"/>
    <mergeCell ref="K110:L111"/>
    <mergeCell ref="E112:H112"/>
    <mergeCell ref="K112:L112"/>
    <mergeCell ref="B113:B114"/>
    <mergeCell ref="C113:C114"/>
    <mergeCell ref="D113:D114"/>
    <mergeCell ref="E113:H114"/>
    <mergeCell ref="I113:I114"/>
    <mergeCell ref="J113:J114"/>
    <mergeCell ref="K113:L114"/>
    <mergeCell ref="B115:B124"/>
    <mergeCell ref="C115:C119"/>
    <mergeCell ref="D115:D119"/>
    <mergeCell ref="E116:G116"/>
    <mergeCell ref="E117:G117"/>
    <mergeCell ref="E118:G118"/>
    <mergeCell ref="E119:G119"/>
    <mergeCell ref="E120:G120"/>
    <mergeCell ref="E121:G121"/>
    <mergeCell ref="E122:G122"/>
    <mergeCell ref="C123:C124"/>
    <mergeCell ref="D123:D124"/>
    <mergeCell ref="E123:G123"/>
    <mergeCell ref="E124:G124"/>
    <mergeCell ref="E125:H125"/>
    <mergeCell ref="K125:L125"/>
    <mergeCell ref="B126:B131"/>
    <mergeCell ref="C126:C127"/>
    <mergeCell ref="D126:D127"/>
    <mergeCell ref="E126:H127"/>
    <mergeCell ref="I126:I127"/>
    <mergeCell ref="J126:J127"/>
    <mergeCell ref="K126:L127"/>
    <mergeCell ref="A127:A130"/>
    <mergeCell ref="C128:C129"/>
    <mergeCell ref="D128:D129"/>
    <mergeCell ref="E128:H129"/>
    <mergeCell ref="I128:I129"/>
    <mergeCell ref="J128:J129"/>
    <mergeCell ref="K128:L129"/>
    <mergeCell ref="C130:C131"/>
    <mergeCell ref="D130:D131"/>
    <mergeCell ref="E130:H131"/>
    <mergeCell ref="I130:I131"/>
    <mergeCell ref="J130:J131"/>
    <mergeCell ref="K130:L131"/>
    <mergeCell ref="E132:H132"/>
    <mergeCell ref="K132:L132"/>
    <mergeCell ref="B133:B138"/>
    <mergeCell ref="C133:C134"/>
    <mergeCell ref="D133:D134"/>
    <mergeCell ref="E133:H134"/>
    <mergeCell ref="I133:I134"/>
    <mergeCell ref="J133:J134"/>
    <mergeCell ref="K133:L134"/>
    <mergeCell ref="C135:C136"/>
    <mergeCell ref="D135:D136"/>
    <mergeCell ref="E135:H136"/>
    <mergeCell ref="I135:I136"/>
    <mergeCell ref="J135:J136"/>
    <mergeCell ref="K135:L136"/>
    <mergeCell ref="C137:C138"/>
    <mergeCell ref="D137:D138"/>
    <mergeCell ref="E137:H138"/>
    <mergeCell ref="I137:I138"/>
    <mergeCell ref="J137:J138"/>
    <mergeCell ref="K137:L138"/>
    <mergeCell ref="E139:H139"/>
    <mergeCell ref="K139:L139"/>
    <mergeCell ref="P142:Q142"/>
    <mergeCell ref="O143:Q143"/>
    <mergeCell ref="O144:Q144"/>
    <mergeCell ref="O145:Q145"/>
    <mergeCell ref="A147:Q147"/>
    <mergeCell ref="A148:Q148"/>
    <mergeCell ref="A149:Q149"/>
    <mergeCell ref="A150:Q150"/>
    <mergeCell ref="A151:A156"/>
    <mergeCell ref="B151:B156"/>
    <mergeCell ref="C151:G151"/>
    <mergeCell ref="H151:L151"/>
    <mergeCell ref="M151:Q151"/>
    <mergeCell ref="C152:G152"/>
    <mergeCell ref="H152:L152"/>
    <mergeCell ref="M152:Q152"/>
    <mergeCell ref="C153:G154"/>
    <mergeCell ref="H153:L154"/>
    <mergeCell ref="M153:Q153"/>
    <mergeCell ref="M154:Q154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A162:D162"/>
    <mergeCell ref="E162:Q162"/>
    <mergeCell ref="A163:C163"/>
    <mergeCell ref="G163:H163"/>
    <mergeCell ref="K163:L163"/>
    <mergeCell ref="A164:C164"/>
    <mergeCell ref="G164:H164"/>
    <mergeCell ref="K164:L164"/>
    <mergeCell ref="A167:F167"/>
    <mergeCell ref="A170:F170"/>
    <mergeCell ref="A171:F171"/>
    <mergeCell ref="A173:G173"/>
    <mergeCell ref="A174:G174"/>
    <mergeCell ref="A175:G175"/>
    <mergeCell ref="A176:A177"/>
    <mergeCell ref="B176:B177"/>
    <mergeCell ref="C176:C177"/>
    <mergeCell ref="D176:D177"/>
    <mergeCell ref="F176:H176"/>
    <mergeCell ref="G177:H177"/>
    <mergeCell ref="G178:H178"/>
    <mergeCell ref="G179:H179"/>
    <mergeCell ref="A180:A181"/>
    <mergeCell ref="C180:C181"/>
    <mergeCell ref="D180:D181"/>
    <mergeCell ref="G180:H180"/>
    <mergeCell ref="G181:H181"/>
    <mergeCell ref="G182:H182"/>
    <mergeCell ref="A185:F185"/>
    <mergeCell ref="A187:F187"/>
    <mergeCell ref="A188:F188"/>
    <mergeCell ref="A190:G190"/>
    <mergeCell ref="A191:G191"/>
    <mergeCell ref="A192:G192"/>
    <mergeCell ref="A193:A195"/>
    <mergeCell ref="B193:B195"/>
    <mergeCell ref="C193:F193"/>
    <mergeCell ref="G193:H195"/>
    <mergeCell ref="C194:F194"/>
    <mergeCell ref="G196:H196"/>
    <mergeCell ref="G197:H197"/>
    <mergeCell ref="A198:A199"/>
    <mergeCell ref="G198:H199"/>
    <mergeCell ref="G200:H200"/>
    <mergeCell ref="A204:E204"/>
    <mergeCell ref="A206:E206"/>
    <mergeCell ref="A207:E207"/>
    <mergeCell ref="A208:E208"/>
    <mergeCell ref="B210:B213"/>
    <mergeCell ref="C210:C213"/>
    <mergeCell ref="D210:F210"/>
    <mergeCell ref="A214:F214"/>
    <mergeCell ref="A215:F215"/>
    <mergeCell ref="A216:F216"/>
    <mergeCell ref="A228:F228"/>
    <mergeCell ref="A230:F230"/>
    <mergeCell ref="A231:F231"/>
    <mergeCell ref="A234:F234"/>
    <mergeCell ref="A236:F236"/>
    <mergeCell ref="A237:F237"/>
    <mergeCell ref="A242:F242"/>
    <mergeCell ref="A243:F243"/>
    <mergeCell ref="A244:H244"/>
    <mergeCell ref="A245:G245"/>
    <mergeCell ref="A246:G246"/>
    <mergeCell ref="A247:F247"/>
    <mergeCell ref="A249:A250"/>
    <mergeCell ref="B249:B250"/>
    <mergeCell ref="C249:C250"/>
    <mergeCell ref="D249:D250"/>
    <mergeCell ref="E249:N249"/>
    <mergeCell ref="E250:G250"/>
    <mergeCell ref="J250:N250"/>
    <mergeCell ref="E251:G251"/>
    <mergeCell ref="J251:N251"/>
    <mergeCell ref="A252:A266"/>
    <mergeCell ref="B252:B266"/>
    <mergeCell ref="C252:C266"/>
    <mergeCell ref="D252:D266"/>
    <mergeCell ref="M252:N252"/>
    <mergeCell ref="J253:L253"/>
    <mergeCell ref="M253:N253"/>
    <mergeCell ref="J254:L254"/>
    <mergeCell ref="M254:N254"/>
    <mergeCell ref="J255:L255"/>
    <mergeCell ref="M255:N255"/>
    <mergeCell ref="J256:L256"/>
    <mergeCell ref="M256:N256"/>
    <mergeCell ref="J257:L257"/>
    <mergeCell ref="M257:N257"/>
    <mergeCell ref="J258:L258"/>
    <mergeCell ref="M258:N258"/>
    <mergeCell ref="J259:L259"/>
    <mergeCell ref="M259:N259"/>
    <mergeCell ref="J260:L260"/>
    <mergeCell ref="M260:N260"/>
    <mergeCell ref="J261:L261"/>
    <mergeCell ref="M261:N261"/>
    <mergeCell ref="E262:F262"/>
    <mergeCell ref="J262:L262"/>
    <mergeCell ref="M262:N262"/>
    <mergeCell ref="J263:L263"/>
    <mergeCell ref="M263:N263"/>
    <mergeCell ref="J264:L264"/>
    <mergeCell ref="M264:N264"/>
    <mergeCell ref="J265:L265"/>
    <mergeCell ref="M265:N265"/>
    <mergeCell ref="J266:L266"/>
    <mergeCell ref="M266:N266"/>
    <mergeCell ref="A267:A271"/>
    <mergeCell ref="B267:B271"/>
    <mergeCell ref="C267:C271"/>
    <mergeCell ref="D267:D271"/>
    <mergeCell ref="J267:L267"/>
    <mergeCell ref="M267:N267"/>
    <mergeCell ref="J268:L268"/>
    <mergeCell ref="M268:N268"/>
    <mergeCell ref="J269:L269"/>
    <mergeCell ref="M269:N269"/>
    <mergeCell ref="J270:L270"/>
    <mergeCell ref="M270:N270"/>
    <mergeCell ref="J271:L271"/>
    <mergeCell ref="M271:N271"/>
    <mergeCell ref="A272:A283"/>
    <mergeCell ref="B272:B283"/>
    <mergeCell ref="C272:C283"/>
    <mergeCell ref="D272:D283"/>
    <mergeCell ref="J272:L272"/>
    <mergeCell ref="M272:N272"/>
    <mergeCell ref="J273:L273"/>
    <mergeCell ref="M273:N273"/>
    <mergeCell ref="J274:L274"/>
    <mergeCell ref="M274:N274"/>
    <mergeCell ref="J275:L275"/>
    <mergeCell ref="M275:N275"/>
    <mergeCell ref="J276:L276"/>
    <mergeCell ref="M276:N276"/>
    <mergeCell ref="J277:L277"/>
    <mergeCell ref="M277:N277"/>
    <mergeCell ref="J278:L278"/>
    <mergeCell ref="M278:N278"/>
    <mergeCell ref="J279:L279"/>
    <mergeCell ref="M279:N279"/>
    <mergeCell ref="J280:L280"/>
    <mergeCell ref="M280:N280"/>
    <mergeCell ref="J281:L281"/>
    <mergeCell ref="M281:N281"/>
    <mergeCell ref="J282:L282"/>
    <mergeCell ref="M282:N282"/>
    <mergeCell ref="J283:L283"/>
    <mergeCell ref="M283:N283"/>
    <mergeCell ref="J284:L284"/>
    <mergeCell ref="M284:N284"/>
    <mergeCell ref="A285:A294"/>
    <mergeCell ref="C285:C294"/>
    <mergeCell ref="D285:D294"/>
    <mergeCell ref="E285:G286"/>
    <mergeCell ref="H285:H286"/>
    <mergeCell ref="J285:N286"/>
    <mergeCell ref="E287:F287"/>
    <mergeCell ref="J287:K287"/>
    <mergeCell ref="L287:N287"/>
    <mergeCell ref="E288:F288"/>
    <mergeCell ref="J288:K288"/>
    <mergeCell ref="L288:N288"/>
    <mergeCell ref="E289:F289"/>
    <mergeCell ref="J289:K289"/>
    <mergeCell ref="L289:N289"/>
    <mergeCell ref="E290:F290"/>
    <mergeCell ref="J290:K290"/>
    <mergeCell ref="L290:N290"/>
    <mergeCell ref="J291:N291"/>
    <mergeCell ref="E292:F292"/>
    <mergeCell ref="J292:K292"/>
    <mergeCell ref="L292:N292"/>
    <mergeCell ref="E293:F293"/>
    <mergeCell ref="J293:K293"/>
    <mergeCell ref="L293:N293"/>
    <mergeCell ref="E294:F294"/>
    <mergeCell ref="J294:K294"/>
    <mergeCell ref="L294:N294"/>
    <mergeCell ref="E295:G295"/>
    <mergeCell ref="J295:N295"/>
    <mergeCell ref="A296:A305"/>
    <mergeCell ref="C296:C305"/>
    <mergeCell ref="D296:D297"/>
    <mergeCell ref="J296:N296"/>
    <mergeCell ref="J297:K297"/>
    <mergeCell ref="L297:N297"/>
    <mergeCell ref="D298:D301"/>
    <mergeCell ref="J298:K298"/>
    <mergeCell ref="L298:N298"/>
    <mergeCell ref="J299:K299"/>
    <mergeCell ref="L299:N299"/>
    <mergeCell ref="J300:K300"/>
    <mergeCell ref="L300:N300"/>
    <mergeCell ref="J301:K301"/>
    <mergeCell ref="L301:N301"/>
    <mergeCell ref="D302:D305"/>
    <mergeCell ref="E302:F302"/>
    <mergeCell ref="J302:K302"/>
    <mergeCell ref="L302:N302"/>
    <mergeCell ref="J303:K303"/>
    <mergeCell ref="L303:N303"/>
    <mergeCell ref="J304:K304"/>
    <mergeCell ref="L304:N304"/>
    <mergeCell ref="J305:K305"/>
    <mergeCell ref="L305:N305"/>
    <mergeCell ref="A306:A307"/>
    <mergeCell ref="B306:B307"/>
    <mergeCell ref="C306:C307"/>
    <mergeCell ref="D306:D307"/>
    <mergeCell ref="E306:G307"/>
    <mergeCell ref="H306:H307"/>
    <mergeCell ref="J306:N307"/>
    <mergeCell ref="A308:A315"/>
    <mergeCell ref="C308:C315"/>
    <mergeCell ref="D308:D310"/>
    <mergeCell ref="E308:F308"/>
    <mergeCell ref="J308:N308"/>
    <mergeCell ref="E309:F309"/>
    <mergeCell ref="J309:K309"/>
    <mergeCell ref="L309:N309"/>
    <mergeCell ref="E310:F310"/>
    <mergeCell ref="J310:K310"/>
    <mergeCell ref="L310:N310"/>
    <mergeCell ref="D311:D313"/>
    <mergeCell ref="E311:F311"/>
    <mergeCell ref="K311:N311"/>
    <mergeCell ref="E312:F312"/>
    <mergeCell ref="K312:N312"/>
    <mergeCell ref="E313:F313"/>
    <mergeCell ref="K313:N313"/>
    <mergeCell ref="D314:D315"/>
    <mergeCell ref="E314:G315"/>
    <mergeCell ref="H314:H315"/>
    <mergeCell ref="J314:N315"/>
    <mergeCell ref="E316:G316"/>
    <mergeCell ref="J316:N316"/>
    <mergeCell ref="A317:A326"/>
    <mergeCell ref="C317:C326"/>
    <mergeCell ref="D317:D318"/>
    <mergeCell ref="E317:G318"/>
    <mergeCell ref="H317:H318"/>
    <mergeCell ref="J317:N318"/>
    <mergeCell ref="D319:D322"/>
    <mergeCell ref="E319:F319"/>
    <mergeCell ref="J319:M319"/>
    <mergeCell ref="E320:F320"/>
    <mergeCell ref="J320:M320"/>
    <mergeCell ref="E321:F321"/>
    <mergeCell ref="J321:M321"/>
    <mergeCell ref="E322:F322"/>
    <mergeCell ref="J322:M322"/>
    <mergeCell ref="D323:D326"/>
    <mergeCell ref="J323:M323"/>
    <mergeCell ref="E324:F324"/>
    <mergeCell ref="J324:M324"/>
    <mergeCell ref="E325:F325"/>
    <mergeCell ref="J325:M325"/>
    <mergeCell ref="E326:F326"/>
    <mergeCell ref="J326:M326"/>
    <mergeCell ref="A327:A330"/>
    <mergeCell ref="B327:B330"/>
    <mergeCell ref="C327:C330"/>
    <mergeCell ref="D327:D330"/>
    <mergeCell ref="J327:M327"/>
    <mergeCell ref="E328:F328"/>
    <mergeCell ref="J328:M328"/>
    <mergeCell ref="E329:F329"/>
    <mergeCell ref="J329:M329"/>
    <mergeCell ref="E330:F330"/>
    <mergeCell ref="J330:M330"/>
    <mergeCell ref="A331:A344"/>
    <mergeCell ref="B331:B344"/>
    <mergeCell ref="C331:C344"/>
    <mergeCell ref="D331:D332"/>
    <mergeCell ref="H331:H332"/>
    <mergeCell ref="J331:N332"/>
    <mergeCell ref="D333:D334"/>
    <mergeCell ref="H333:H334"/>
    <mergeCell ref="J333:N334"/>
    <mergeCell ref="D335:D344"/>
    <mergeCell ref="H335:H344"/>
    <mergeCell ref="J335:N344"/>
    <mergeCell ref="A350:F350"/>
    <mergeCell ref="A352:A353"/>
    <mergeCell ref="B352:B353"/>
    <mergeCell ref="C352:C353"/>
    <mergeCell ref="D352:D353"/>
    <mergeCell ref="E352:H352"/>
    <mergeCell ref="A355:A366"/>
    <mergeCell ref="C355:C356"/>
    <mergeCell ref="D355:D366"/>
    <mergeCell ref="E355:E356"/>
    <mergeCell ref="F355:F356"/>
    <mergeCell ref="G355:G356"/>
    <mergeCell ref="H355:H356"/>
    <mergeCell ref="B356:B359"/>
    <mergeCell ref="A368:A373"/>
    <mergeCell ref="C368:C373"/>
    <mergeCell ref="D368:D373"/>
    <mergeCell ref="E368:E369"/>
    <mergeCell ref="F368:F369"/>
    <mergeCell ref="G368:G369"/>
    <mergeCell ref="H368:H369"/>
    <mergeCell ref="E370:E371"/>
    <mergeCell ref="F370:F371"/>
    <mergeCell ref="G370:G371"/>
    <mergeCell ref="H370:H371"/>
    <mergeCell ref="E372:E373"/>
    <mergeCell ref="F372:F373"/>
    <mergeCell ref="G372:G373"/>
    <mergeCell ref="H372:H373"/>
    <mergeCell ref="A376:A386"/>
    <mergeCell ref="B376:B386"/>
    <mergeCell ref="C376:C377"/>
    <mergeCell ref="D376:D377"/>
    <mergeCell ref="E376:E377"/>
    <mergeCell ref="F376:F377"/>
    <mergeCell ref="G376:G377"/>
    <mergeCell ref="H376:H377"/>
    <mergeCell ref="D378:D382"/>
    <mergeCell ref="A395:F395"/>
    <mergeCell ref="A397:A398"/>
    <mergeCell ref="B397:B398"/>
    <mergeCell ref="C397:C398"/>
    <mergeCell ref="D397:D398"/>
    <mergeCell ref="E397:H397"/>
    <mergeCell ref="A400:A405"/>
    <mergeCell ref="C400:C405"/>
    <mergeCell ref="D400:D405"/>
    <mergeCell ref="E400:E401"/>
    <mergeCell ref="F400:F401"/>
    <mergeCell ref="G400:G401"/>
    <mergeCell ref="H400:H401"/>
    <mergeCell ref="E402:E403"/>
    <mergeCell ref="F402:F403"/>
    <mergeCell ref="G402:G403"/>
    <mergeCell ref="H402:H403"/>
    <mergeCell ref="E404:E405"/>
    <mergeCell ref="F404:F405"/>
    <mergeCell ref="G404:G405"/>
    <mergeCell ref="H404:H405"/>
    <mergeCell ref="A407:A413"/>
    <mergeCell ref="C407:C413"/>
    <mergeCell ref="D407:D413"/>
    <mergeCell ref="E407:E409"/>
    <mergeCell ref="F407:F409"/>
    <mergeCell ref="G407:G409"/>
    <mergeCell ref="H407:H409"/>
    <mergeCell ref="E410:E411"/>
    <mergeCell ref="F410:F411"/>
    <mergeCell ref="G410:G411"/>
    <mergeCell ref="H410:H411"/>
    <mergeCell ref="E412:E413"/>
    <mergeCell ref="F412:F413"/>
    <mergeCell ref="G412:G413"/>
    <mergeCell ref="H412:H413"/>
    <mergeCell ref="A417:I417"/>
    <mergeCell ref="A418:F418"/>
    <mergeCell ref="A419:I419"/>
    <mergeCell ref="B421:B422"/>
    <mergeCell ref="C421:C422"/>
    <mergeCell ref="D421:D422"/>
    <mergeCell ref="E421:E422"/>
    <mergeCell ref="F421:F422"/>
    <mergeCell ref="G421:H422"/>
    <mergeCell ref="I421:I422"/>
    <mergeCell ref="G423:H423"/>
    <mergeCell ref="G424:H424"/>
    <mergeCell ref="A425:A426"/>
    <mergeCell ref="B425:B426"/>
    <mergeCell ref="C425:C426"/>
    <mergeCell ref="D425:D426"/>
    <mergeCell ref="F425:F426"/>
    <mergeCell ref="G425:H426"/>
    <mergeCell ref="I425:I426"/>
    <mergeCell ref="G427:H427"/>
    <mergeCell ref="G428:H428"/>
    <mergeCell ref="G429:H429"/>
    <mergeCell ref="G430:H430"/>
    <mergeCell ref="A431:A433"/>
    <mergeCell ref="B431:B433"/>
    <mergeCell ref="C431:C433"/>
    <mergeCell ref="D431:D433"/>
    <mergeCell ref="F431:F433"/>
    <mergeCell ref="G431:H433"/>
    <mergeCell ref="I431:I433"/>
    <mergeCell ref="A434:A436"/>
    <mergeCell ref="B434:B436"/>
    <mergeCell ref="C434:C436"/>
    <mergeCell ref="D434:D436"/>
    <mergeCell ref="F434:F436"/>
    <mergeCell ref="G434:H436"/>
    <mergeCell ref="I434:I436"/>
    <mergeCell ref="G437:H437"/>
    <mergeCell ref="G438:H438"/>
    <mergeCell ref="G439:H439"/>
    <mergeCell ref="A440:A441"/>
    <mergeCell ref="B440:B441"/>
    <mergeCell ref="C440:C441"/>
    <mergeCell ref="D440:D441"/>
    <mergeCell ref="F440:F441"/>
    <mergeCell ref="G440:H441"/>
    <mergeCell ref="I440:I441"/>
    <mergeCell ref="A442:A443"/>
    <mergeCell ref="B442:B443"/>
    <mergeCell ref="C442:C443"/>
    <mergeCell ref="D442:D443"/>
    <mergeCell ref="F442:F443"/>
    <mergeCell ref="G442:G443"/>
    <mergeCell ref="H442:H443"/>
    <mergeCell ref="I442:I443"/>
    <mergeCell ref="A446:A447"/>
    <mergeCell ref="B446:B447"/>
    <mergeCell ref="C446:C447"/>
    <mergeCell ref="D446:D447"/>
    <mergeCell ref="F446:F447"/>
    <mergeCell ref="G446:G447"/>
    <mergeCell ref="H446:H447"/>
    <mergeCell ref="I446:I447"/>
    <mergeCell ref="A462:E462"/>
    <mergeCell ref="A463:G463"/>
    <mergeCell ref="A468:A469"/>
    <mergeCell ref="B468:B469"/>
    <mergeCell ref="C468:C469"/>
    <mergeCell ref="D468:D469"/>
    <mergeCell ref="E468:H468"/>
    <mergeCell ref="L468:N468"/>
    <mergeCell ref="B471:N471"/>
    <mergeCell ref="B474:N474"/>
    <mergeCell ref="B477:N477"/>
    <mergeCell ref="A481:N481"/>
    <mergeCell ref="A486:E486"/>
    <mergeCell ref="A487:E487"/>
    <mergeCell ref="A490:A492"/>
    <mergeCell ref="B490:B492"/>
    <mergeCell ref="D490:E490"/>
    <mergeCell ref="D491:D492"/>
    <mergeCell ref="B494:F494"/>
    <mergeCell ref="B507:F507"/>
    <mergeCell ref="B511:F511"/>
    <mergeCell ref="A512:A513"/>
    <mergeCell ref="C512:C513"/>
    <mergeCell ref="D512:D513"/>
    <mergeCell ref="E512:E513"/>
    <mergeCell ref="F512:F513"/>
    <mergeCell ref="A514:A515"/>
    <mergeCell ref="C514:C515"/>
    <mergeCell ref="D514:D515"/>
    <mergeCell ref="E514:E515"/>
    <mergeCell ref="F514:F515"/>
    <mergeCell ref="A518:F518"/>
    <mergeCell ref="A521:F521"/>
    <mergeCell ref="A522:F522"/>
    <mergeCell ref="A523:F523"/>
    <mergeCell ref="A526:C526"/>
    <mergeCell ref="D526:E526"/>
    <mergeCell ref="G526:H526"/>
    <mergeCell ref="I526:J526"/>
    <mergeCell ref="A527:C527"/>
    <mergeCell ref="D527:E527"/>
    <mergeCell ref="G527:H527"/>
    <mergeCell ref="I527:J527"/>
    <mergeCell ref="A528:C528"/>
    <mergeCell ref="D528:E528"/>
    <mergeCell ref="G528:H528"/>
    <mergeCell ref="I528:J528"/>
    <mergeCell ref="A529:C529"/>
    <mergeCell ref="D529:E529"/>
    <mergeCell ref="G529:H529"/>
    <mergeCell ref="I529:J529"/>
    <mergeCell ref="A530:C530"/>
    <mergeCell ref="D530:E530"/>
    <mergeCell ref="G530:H530"/>
    <mergeCell ref="I530:J530"/>
    <mergeCell ref="A531:C531"/>
    <mergeCell ref="D531:E531"/>
    <mergeCell ref="G531:H531"/>
    <mergeCell ref="I531:J531"/>
    <mergeCell ref="A532:C532"/>
    <mergeCell ref="D532:E532"/>
    <mergeCell ref="G532:H532"/>
    <mergeCell ref="I532:J532"/>
    <mergeCell ref="A533:C533"/>
    <mergeCell ref="D533:E533"/>
    <mergeCell ref="G533:H533"/>
    <mergeCell ref="I533:J533"/>
    <mergeCell ref="A534:C534"/>
    <mergeCell ref="D534:E534"/>
    <mergeCell ref="G534:H534"/>
    <mergeCell ref="I534:J534"/>
    <mergeCell ref="A535:C535"/>
    <mergeCell ref="D535:E535"/>
    <mergeCell ref="G535:H535"/>
    <mergeCell ref="I535:J535"/>
    <mergeCell ref="A536:C536"/>
    <mergeCell ref="D536:E536"/>
    <mergeCell ref="G536:H536"/>
    <mergeCell ref="I536:J536"/>
    <mergeCell ref="A537:C537"/>
    <mergeCell ref="D537:E537"/>
    <mergeCell ref="G537:H537"/>
    <mergeCell ref="I537:J537"/>
    <mergeCell ref="A538:C538"/>
    <mergeCell ref="D538:E538"/>
    <mergeCell ref="G538:H538"/>
    <mergeCell ref="I538:J538"/>
    <mergeCell ref="A539:C539"/>
    <mergeCell ref="D539:E539"/>
    <mergeCell ref="G539:H539"/>
    <mergeCell ref="I539:J539"/>
    <mergeCell ref="A540:C540"/>
    <mergeCell ref="D540:E540"/>
    <mergeCell ref="G540:H540"/>
    <mergeCell ref="I540:J540"/>
    <mergeCell ref="A541:C541"/>
    <mergeCell ref="D541:E541"/>
    <mergeCell ref="G541:H541"/>
    <mergeCell ref="I541:J541"/>
    <mergeCell ref="A542:C542"/>
    <mergeCell ref="D542:E542"/>
    <mergeCell ref="G542:H542"/>
    <mergeCell ref="I542:J542"/>
    <mergeCell ref="A543:C543"/>
    <mergeCell ref="D543:E543"/>
    <mergeCell ref="G543:H543"/>
    <mergeCell ref="I543:J543"/>
    <mergeCell ref="A544:C544"/>
    <mergeCell ref="D544:E544"/>
    <mergeCell ref="G544:H544"/>
    <mergeCell ref="I544:J544"/>
    <mergeCell ref="B545:B547"/>
    <mergeCell ref="C545:D547"/>
    <mergeCell ref="E545:G547"/>
    <mergeCell ref="H545:H547"/>
    <mergeCell ref="J545:J547"/>
    <mergeCell ref="C548:D548"/>
    <mergeCell ref="E548:G548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6" man="true" max="16383" min="0"/>
    <brk id="183" man="true" max="16383" min="0"/>
    <brk id="203" man="true" max="16383" min="0"/>
    <brk id="227" man="true" max="16383" min="0"/>
    <brk id="243" man="true" max="16383" min="0"/>
    <brk id="347" man="true" max="16383" min="0"/>
    <brk id="387" man="true" max="16383" min="0"/>
    <brk id="415" man="true" max="16383" min="0"/>
    <brk id="458" man="true" max="16383" min="0"/>
    <brk id="482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30" zoomScaleNormal="130" zoomScalePageLayoutView="100">
      <selection activeCell="F178" activeCellId="0" pane="topLeft" sqref="F178"/>
    </sheetView>
  </sheetViews>
  <sheetFormatPr defaultRowHeight="15"/>
  <cols>
    <col collapsed="false" hidden="false" max="1" min="1" style="0" width="15.1479591836735"/>
    <col collapsed="false" hidden="false" max="2" min="2" style="0" width="10"/>
    <col collapsed="false" hidden="false" max="3" min="3" style="0" width="16.1428571428571"/>
    <col collapsed="false" hidden="false" max="4" min="4" style="0" width="13.1377551020408"/>
    <col collapsed="false" hidden="false" max="5" min="5" style="0" width="11.9948979591837"/>
    <col collapsed="false" hidden="false" max="6" min="6" style="0" width="19.9948979591837"/>
    <col collapsed="false" hidden="false" max="7" min="7" style="0" width="15.4234693877551"/>
    <col collapsed="false" hidden="false" max="8" min="8" style="0" width="16.2908163265306"/>
    <col collapsed="false" hidden="false" max="13" min="9" style="0" width="8.70918367346939"/>
    <col collapsed="false" hidden="false" max="14" min="14" style="0" width="7"/>
    <col collapsed="false" hidden="false" max="15" min="15" style="0" width="9.70918367346939"/>
    <col collapsed="false" hidden="false" max="1025" min="16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16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80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1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9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28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22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43" t="s">
        <v>95</v>
      </c>
      <c r="J30" s="293" t="s">
        <v>446</v>
      </c>
      <c r="K30" s="43" t="s">
        <v>97</v>
      </c>
      <c r="L30" s="43"/>
      <c r="M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43"/>
      <c r="J31" s="47" t="s">
        <v>447</v>
      </c>
      <c r="K31" s="43"/>
      <c r="L31" s="43"/>
      <c r="M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47" t="n">
        <v>8</v>
      </c>
      <c r="J32" s="47" t="n">
        <v>9</v>
      </c>
      <c r="K32" s="43" t="n">
        <v>10</v>
      </c>
      <c r="L32" s="43"/>
      <c r="M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17193.04</v>
      </c>
      <c r="J33" s="400" t="n">
        <f aca="false">J34+J36+J37</f>
        <v>0</v>
      </c>
      <c r="K33" s="401" t="n">
        <f aca="false">M34+M35+M36+M37</f>
        <v>3029.464</v>
      </c>
      <c r="L33" s="401"/>
      <c r="M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4" t="n">
        <f aca="false">I54</f>
        <v>14079.15</v>
      </c>
      <c r="J34" s="405" t="n">
        <f aca="false">J54</f>
        <v>0</v>
      </c>
      <c r="K34" s="402" t="s">
        <v>101</v>
      </c>
      <c r="L34" s="402"/>
      <c r="M34" s="605" t="n">
        <f aca="false">M54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4" t="n">
        <f aca="false">I55</f>
        <v>0</v>
      </c>
      <c r="J35" s="405" t="n">
        <f aca="false">J55</f>
        <v>0</v>
      </c>
      <c r="K35" s="402" t="s">
        <v>102</v>
      </c>
      <c r="L35" s="402"/>
      <c r="M35" s="607" t="n">
        <f aca="false">M55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4" t="n">
        <f aca="false">I56</f>
        <v>3113.89</v>
      </c>
      <c r="J36" s="405" t="n">
        <f aca="false">J56</f>
        <v>0</v>
      </c>
      <c r="K36" s="402" t="s">
        <v>103</v>
      </c>
      <c r="L36" s="402"/>
      <c r="M36" s="607" t="n">
        <f aca="false">M56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4" t="n">
        <f aca="false">I57+I93+I126</f>
        <v>0</v>
      </c>
      <c r="J37" s="406" t="n">
        <f aca="false">J57+J93+J126</f>
        <v>0</v>
      </c>
      <c r="K37" s="402" t="s">
        <v>69</v>
      </c>
      <c r="L37" s="402"/>
      <c r="M37" s="607" t="n">
        <f aca="false">M57+K93+K126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4780.39</v>
      </c>
      <c r="J38" s="400" t="n">
        <f aca="false">J39+J40+J41+J42</f>
        <v>0</v>
      </c>
      <c r="K38" s="401" t="n">
        <f aca="false">M39+M40+M41+M42</f>
        <v>56253.53</v>
      </c>
      <c r="L38" s="401"/>
      <c r="M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4" t="n">
        <f aca="false">I59+I96</f>
        <v>0</v>
      </c>
      <c r="J39" s="404" t="n">
        <f aca="false">J59+J96</f>
        <v>0</v>
      </c>
      <c r="K39" s="402" t="s">
        <v>101</v>
      </c>
      <c r="L39" s="402"/>
      <c r="M39" s="605" t="n">
        <f aca="false">M59+M96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4" t="n">
        <f aca="false">I60+I97</f>
        <v>1156.4</v>
      </c>
      <c r="J40" s="404" t="n">
        <f aca="false">J60+J97</f>
        <v>0</v>
      </c>
      <c r="K40" s="402" t="s">
        <v>102</v>
      </c>
      <c r="L40" s="402"/>
      <c r="M40" s="607" t="n">
        <f aca="false">M60+M97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4" t="n">
        <f aca="false">I61+I98</f>
        <v>3623.99</v>
      </c>
      <c r="J41" s="404" t="n">
        <f aca="false">J61+J98</f>
        <v>0</v>
      </c>
      <c r="K41" s="402" t="s">
        <v>103</v>
      </c>
      <c r="L41" s="402"/>
      <c r="M41" s="607" t="n">
        <f aca="false">M61+M98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4" t="n">
        <f aca="false">I62+I99+I128</f>
        <v>0</v>
      </c>
      <c r="J42" s="404" t="n">
        <f aca="false">J62+J99+J128</f>
        <v>0</v>
      </c>
      <c r="K42" s="402" t="s">
        <v>69</v>
      </c>
      <c r="L42" s="402"/>
      <c r="M42" s="607" t="n">
        <f aca="false">M62+M99+K128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"#ссыл!+#ссыл!+#ссыл!+#ссыл!"</f>
        <v>0</v>
      </c>
      <c r="G43" s="401"/>
      <c r="H43" s="401"/>
      <c r="I43" s="409" t="n">
        <f aca="false">I44+I45+I46+I47</f>
        <v>0</v>
      </c>
      <c r="J43" s="410" t="n">
        <f aca="false">J44+J45+J46+J47</f>
        <v>0</v>
      </c>
      <c r="K43" s="401" t="n">
        <f aca="false">M44+M45+M46+M47</f>
        <v>57407.4</v>
      </c>
      <c r="L43" s="401"/>
      <c r="M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5" t="n">
        <f aca="false">I64+I101</f>
        <v>0</v>
      </c>
      <c r="J44" s="405" t="n">
        <f aca="false">J64+J101</f>
        <v>0</v>
      </c>
      <c r="K44" s="402" t="s">
        <v>101</v>
      </c>
      <c r="L44" s="402"/>
      <c r="M44" s="605" t="n">
        <f aca="false">M64+M101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5" t="n">
        <f aca="false">I65+I102</f>
        <v>0</v>
      </c>
      <c r="J45" s="405" t="n">
        <f aca="false">J65+J102</f>
        <v>0</v>
      </c>
      <c r="K45" s="402" t="s">
        <v>102</v>
      </c>
      <c r="L45" s="402"/>
      <c r="M45" s="607" t="n">
        <f aca="false">M65+M102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5" t="n">
        <f aca="false">I66+I103</f>
        <v>0</v>
      </c>
      <c r="J46" s="405" t="n">
        <f aca="false">J66+J103</f>
        <v>0</v>
      </c>
      <c r="K46" s="402" t="s">
        <v>103</v>
      </c>
      <c r="L46" s="402"/>
      <c r="M46" s="607" t="n">
        <f aca="false">M66+M103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6" t="n">
        <f aca="false">I67+I104+I130</f>
        <v>0</v>
      </c>
      <c r="J47" s="406" t="n">
        <f aca="false">J67+J104+J130</f>
        <v>0</v>
      </c>
      <c r="K47" s="402" t="s">
        <v>69</v>
      </c>
      <c r="L47" s="402"/>
      <c r="M47" s="607" t="n">
        <f aca="false">M67+M104+K130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"#ссыл!+#ссыл!+#ссыл!+#ссыл!"</f>
        <v>0</v>
      </c>
      <c r="G48" s="401"/>
      <c r="H48" s="401"/>
      <c r="I48" s="411" t="n">
        <f aca="false">I49+I50+I51+I52</f>
        <v>21973.43</v>
      </c>
      <c r="J48" s="411" t="n">
        <f aca="false">J49+J50+J51+J52</f>
        <v>0</v>
      </c>
      <c r="K48" s="401" t="n">
        <f aca="false">M49+M50+M51+M52</f>
        <v>116690.394</v>
      </c>
      <c r="L48" s="401"/>
      <c r="M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3" t="n">
        <f aca="false">I34+I39+I44</f>
        <v>14079.15</v>
      </c>
      <c r="J49" s="413" t="n">
        <f aca="false">J34+J39+J44</f>
        <v>0</v>
      </c>
      <c r="K49" s="402" t="s">
        <v>101</v>
      </c>
      <c r="L49" s="402"/>
      <c r="M49" s="609" t="n">
        <f aca="false">M34+M39++M44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3" t="n">
        <f aca="false">I35+I40+I45</f>
        <v>1156.4</v>
      </c>
      <c r="J50" s="413" t="n">
        <f aca="false">J35+J40+J45</f>
        <v>0</v>
      </c>
      <c r="K50" s="402" t="s">
        <v>102</v>
      </c>
      <c r="L50" s="402"/>
      <c r="M50" s="610" t="n">
        <f aca="false">M35+M40++M45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3" t="n">
        <f aca="false">I46+I41+I36</f>
        <v>6737.88</v>
      </c>
      <c r="J51" s="413" t="n">
        <f aca="false">J36+J41+J46</f>
        <v>0</v>
      </c>
      <c r="K51" s="402" t="s">
        <v>103</v>
      </c>
      <c r="L51" s="402"/>
      <c r="M51" s="610" t="n">
        <f aca="false">M36+M41++M46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3" t="n">
        <f aca="false">I47+I42+I37</f>
        <v>0</v>
      </c>
      <c r="J52" s="413" t="n">
        <f aca="false">J37+J42+J47</f>
        <v>0</v>
      </c>
      <c r="K52" s="402" t="s">
        <v>69</v>
      </c>
      <c r="L52" s="402"/>
      <c r="M52" s="610" t="n">
        <f aca="false">M37+M42++M47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6" t="n">
        <f aca="false">I54+I55+I56+I57</f>
        <v>17193.04</v>
      </c>
      <c r="J53" s="416" t="n">
        <f aca="false">J54+J55+J56+J57</f>
        <v>0</v>
      </c>
      <c r="K53" s="401" t="n">
        <f aca="false">M54+M55+M56+M57</f>
        <v>2055.289</v>
      </c>
      <c r="L53" s="401"/>
      <c r="M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9" t="n">
        <f aca="false">I74</f>
        <v>14079.15</v>
      </c>
      <c r="J54" s="420" t="n">
        <f aca="false">J74</f>
        <v>0</v>
      </c>
      <c r="K54" s="421" t="s">
        <v>101</v>
      </c>
      <c r="L54" s="421"/>
      <c r="M54" s="611" t="n">
        <f aca="false">L74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9" t="n">
        <f aca="false">I75</f>
        <v>0</v>
      </c>
      <c r="J55" s="420" t="n">
        <f aca="false">J75</f>
        <v>0</v>
      </c>
      <c r="K55" s="421" t="s">
        <v>102</v>
      </c>
      <c r="L55" s="421"/>
      <c r="M55" s="432" t="n">
        <f aca="false">L75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9" t="n">
        <f aca="false">I76</f>
        <v>3113.89</v>
      </c>
      <c r="J56" s="420" t="n">
        <f aca="false">J76</f>
        <v>0</v>
      </c>
      <c r="K56" s="421" t="s">
        <v>103</v>
      </c>
      <c r="L56" s="421"/>
      <c r="M56" s="432" t="n">
        <f aca="false">L76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9" t="n">
        <f aca="false">I86</f>
        <v>0</v>
      </c>
      <c r="J57" s="420" t="n">
        <f aca="false">J86</f>
        <v>0</v>
      </c>
      <c r="K57" s="421" t="s">
        <v>69</v>
      </c>
      <c r="L57" s="421"/>
      <c r="M57" s="432" t="n">
        <f aca="false">K86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5" t="n">
        <f aca="false">I59+I60+I61+I62</f>
        <v>4780.39</v>
      </c>
      <c r="J58" s="425" t="n">
        <f aca="false">J59+J60+J61+J62</f>
        <v>0</v>
      </c>
      <c r="K58" s="422"/>
      <c r="L58" s="423"/>
      <c r="M58" s="400" t="n">
        <f aca="false">M59+M60+M61+M62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9" t="n">
        <f aca="false">I78</f>
        <v>0</v>
      </c>
      <c r="J59" s="420" t="n">
        <f aca="false">J78</f>
        <v>0</v>
      </c>
      <c r="K59" s="421" t="s">
        <v>101</v>
      </c>
      <c r="L59" s="421"/>
      <c r="M59" s="611" t="n">
        <f aca="false">L78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9" t="n">
        <f aca="false">I79</f>
        <v>1156.4</v>
      </c>
      <c r="J60" s="420" t="n">
        <f aca="false">J79</f>
        <v>0</v>
      </c>
      <c r="K60" s="421" t="s">
        <v>102</v>
      </c>
      <c r="L60" s="421"/>
      <c r="M60" s="432" t="n">
        <f aca="false">L79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9" t="n">
        <f aca="false">I80</f>
        <v>3623.99</v>
      </c>
      <c r="J61" s="420" t="n">
        <f aca="false">J80</f>
        <v>0</v>
      </c>
      <c r="K61" s="421" t="s">
        <v>103</v>
      </c>
      <c r="L61" s="421"/>
      <c r="M61" s="432" t="n">
        <f aca="false">L80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9" t="n">
        <f aca="false">I88</f>
        <v>0</v>
      </c>
      <c r="J62" s="420" t="n">
        <f aca="false">J88</f>
        <v>0</v>
      </c>
      <c r="K62" s="421" t="s">
        <v>69</v>
      </c>
      <c r="L62" s="421"/>
      <c r="M62" s="432" t="n">
        <f aca="false">K88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5" t="n">
        <f aca="false">I64+I65+I66+I67</f>
        <v>0</v>
      </c>
      <c r="J63" s="425" t="n">
        <f aca="false">J64+J65+J66+J67</f>
        <v>0</v>
      </c>
      <c r="K63" s="422"/>
      <c r="L63" s="428"/>
      <c r="M63" s="400" t="n">
        <f aca="false">M64+M65+M66+M67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9" t="n">
        <f aca="false">I82</f>
        <v>0</v>
      </c>
      <c r="J64" s="420" t="n">
        <f aca="false">J82</f>
        <v>0</v>
      </c>
      <c r="K64" s="421" t="s">
        <v>101</v>
      </c>
      <c r="L64" s="421"/>
      <c r="M64" s="611" t="n">
        <f aca="false">L82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9" t="n">
        <f aca="false">I83</f>
        <v>0</v>
      </c>
      <c r="J65" s="420" t="n">
        <f aca="false">J83</f>
        <v>0</v>
      </c>
      <c r="K65" s="421" t="s">
        <v>102</v>
      </c>
      <c r="L65" s="421"/>
      <c r="M65" s="432" t="n">
        <f aca="false">L83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9" t="n">
        <f aca="false">I84</f>
        <v>0</v>
      </c>
      <c r="J66" s="420" t="n">
        <f aca="false">J84</f>
        <v>0</v>
      </c>
      <c r="K66" s="421" t="s">
        <v>103</v>
      </c>
      <c r="L66" s="421"/>
      <c r="M66" s="432" t="n">
        <f aca="false">L84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9" t="n">
        <f aca="false">I90</f>
        <v>0</v>
      </c>
      <c r="J67" s="420" t="n">
        <f aca="false">J90</f>
        <v>0</v>
      </c>
      <c r="K67" s="421" t="s">
        <v>69</v>
      </c>
      <c r="L67" s="421"/>
      <c r="M67" s="432" t="n">
        <f aca="false">K90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9" t="n">
        <f aca="false">I69+I70+I71+I72</f>
        <v>21973.43</v>
      </c>
      <c r="J68" s="429" t="n">
        <f aca="false">J69+J70+J71+J72</f>
        <v>0</v>
      </c>
      <c r="K68" s="422"/>
      <c r="L68" s="423"/>
      <c r="M68" s="400" t="n">
        <f aca="false">M69+M70+M71+M72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1" t="n">
        <f aca="false">I54+I59+I64</f>
        <v>14079.15</v>
      </c>
      <c r="J69" s="420" t="n">
        <f aca="false">J54+J59+J64</f>
        <v>0</v>
      </c>
      <c r="K69" s="432" t="s">
        <v>101</v>
      </c>
      <c r="L69" s="432"/>
      <c r="M69" s="612" t="n">
        <f aca="false">M54+M59+M64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1" t="n">
        <f aca="false">I55+I60+I65</f>
        <v>1156.4</v>
      </c>
      <c r="J70" s="420" t="n">
        <f aca="false">J55+J60+J65</f>
        <v>0</v>
      </c>
      <c r="K70" s="432" t="s">
        <v>102</v>
      </c>
      <c r="L70" s="432"/>
      <c r="M70" s="613" t="n">
        <f aca="false">M55+M60+M65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1" t="n">
        <f aca="false">I56+I61+I66</f>
        <v>6737.88</v>
      </c>
      <c r="J71" s="420" t="n">
        <f aca="false">J56+J61+J66</f>
        <v>0</v>
      </c>
      <c r="K71" s="432" t="s">
        <v>103</v>
      </c>
      <c r="L71" s="432"/>
      <c r="M71" s="613" t="n">
        <f aca="false">M56+M61+M66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1" t="n">
        <f aca="false">I57+I62+I67</f>
        <v>0</v>
      </c>
      <c r="J72" s="420" t="n">
        <f aca="false">J57+J62+J67</f>
        <v>0</v>
      </c>
      <c r="K72" s="432" t="s">
        <v>69</v>
      </c>
      <c r="L72" s="432"/>
      <c r="M72" s="613" t="n">
        <f aca="false">M57+M62+M67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4" t="n">
        <f aca="false">I74+I75+I76</f>
        <v>17193.04</v>
      </c>
      <c r="J73" s="434" t="n">
        <f aca="false">J74+J75+J76</f>
        <v>0</v>
      </c>
      <c r="K73" s="407"/>
      <c r="L73" s="435" t="n">
        <f aca="false">L74+L75+L76</f>
        <v>1941.889</v>
      </c>
      <c r="M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8" t="n">
        <v>14079.15</v>
      </c>
      <c r="J74" s="439" t="n">
        <v>0</v>
      </c>
      <c r="K74" s="440" t="s">
        <v>101</v>
      </c>
      <c r="L74" s="615" t="n">
        <v>1408</v>
      </c>
      <c r="M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38" t="n">
        <v>0</v>
      </c>
      <c r="J75" s="439" t="n">
        <v>0</v>
      </c>
      <c r="K75" s="440" t="s">
        <v>102</v>
      </c>
      <c r="L75" s="441"/>
      <c r="M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38" t="n">
        <v>3113.89</v>
      </c>
      <c r="J76" s="439" t="n">
        <v>0</v>
      </c>
      <c r="K76" s="440" t="s">
        <v>103</v>
      </c>
      <c r="L76" s="616" t="n">
        <v>533.889</v>
      </c>
      <c r="M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4780.39</v>
      </c>
      <c r="J77" s="433" t="n">
        <f aca="false">J78+J79+J80</f>
        <v>0</v>
      </c>
      <c r="K77" s="407"/>
      <c r="L77" s="435" t="n">
        <f aca="false">L78+L79+L80</f>
        <v>52266.54</v>
      </c>
      <c r="M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38" t="n">
        <v>0</v>
      </c>
      <c r="J78" s="439" t="n">
        <v>0</v>
      </c>
      <c r="K78" s="440" t="s">
        <v>101</v>
      </c>
      <c r="L78" s="615" t="n">
        <v>18791</v>
      </c>
      <c r="M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38" t="n">
        <v>1156.4</v>
      </c>
      <c r="J79" s="439" t="n">
        <v>0</v>
      </c>
      <c r="K79" s="440" t="s">
        <v>102</v>
      </c>
      <c r="L79" s="441" t="n">
        <v>16821.14</v>
      </c>
      <c r="M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38" t="n">
        <v>3623.99</v>
      </c>
      <c r="J80" s="439" t="n">
        <v>0</v>
      </c>
      <c r="K80" s="440" t="s">
        <v>103</v>
      </c>
      <c r="L80" s="441" t="n">
        <v>16654.4</v>
      </c>
      <c r="M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43" t="n">
        <f aca="false">I82+I83+I84</f>
        <v>0</v>
      </c>
      <c r="J81" s="443" t="n">
        <f aca="false">J82+J83+J84</f>
        <v>0</v>
      </c>
      <c r="K81" s="407"/>
      <c r="L81" s="444" t="n">
        <f aca="false">L82+L83+L84</f>
        <v>54641</v>
      </c>
      <c r="M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38" t="n">
        <v>0</v>
      </c>
      <c r="J82" s="439" t="n">
        <v>0</v>
      </c>
      <c r="K82" s="440" t="s">
        <v>101</v>
      </c>
      <c r="L82" s="441" t="n">
        <v>18488</v>
      </c>
      <c r="M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38" t="n">
        <v>0</v>
      </c>
      <c r="J83" s="439" t="n">
        <v>0</v>
      </c>
      <c r="K83" s="440" t="s">
        <v>102</v>
      </c>
      <c r="L83" s="441" t="n">
        <v>17648</v>
      </c>
      <c r="M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38" t="n">
        <v>0</v>
      </c>
      <c r="J84" s="439" t="n">
        <v>0</v>
      </c>
      <c r="K84" s="440" t="s">
        <v>103</v>
      </c>
      <c r="L84" s="616" t="n">
        <v>18505</v>
      </c>
      <c r="M84" s="616"/>
    </row>
    <row collapsed="false" customFormat="false" customHeight="true" hidden="true" ht="35.8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21973.43</v>
      </c>
      <c r="J85" s="400" t="n">
        <f aca="false">J81+J77+J73</f>
        <v>0</v>
      </c>
      <c r="K85" s="448"/>
      <c r="L85" s="449" t="n">
        <f aca="false">L81+L77+L73</f>
        <v>108849.429</v>
      </c>
      <c r="M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"#ссыл!+I86+J86+K86"</f>
        <v>0</v>
      </c>
      <c r="G86" s="445"/>
      <c r="H86" s="445"/>
      <c r="I86" s="450" t="n">
        <v>0</v>
      </c>
      <c r="J86" s="450" t="n">
        <v>0</v>
      </c>
      <c r="K86" s="450" t="n">
        <v>113.4</v>
      </c>
      <c r="L86" s="450"/>
      <c r="M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50"/>
      <c r="J87" s="450"/>
      <c r="K87" s="450"/>
      <c r="L87" s="450"/>
      <c r="M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"#ссыл!+I88+J88+K88"</f>
        <v>0</v>
      </c>
      <c r="G88" s="445"/>
      <c r="H88" s="445"/>
      <c r="I88" s="450" t="n">
        <v>0</v>
      </c>
      <c r="J88" s="450" t="n">
        <v>0</v>
      </c>
      <c r="K88" s="450" t="n">
        <v>1096.49</v>
      </c>
      <c r="L88" s="450"/>
      <c r="M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50"/>
      <c r="J89" s="450"/>
      <c r="K89" s="450"/>
      <c r="L89" s="450"/>
      <c r="M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"#ссыл!+I90+J90+K90"</f>
        <v>0</v>
      </c>
      <c r="G90" s="445"/>
      <c r="H90" s="445"/>
      <c r="I90" s="450" t="n">
        <v>0</v>
      </c>
      <c r="J90" s="450" t="n">
        <v>0</v>
      </c>
      <c r="K90" s="450" t="n">
        <v>214</v>
      </c>
      <c r="L90" s="450"/>
      <c r="M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50"/>
      <c r="J91" s="450"/>
      <c r="K91" s="450"/>
      <c r="L91" s="450"/>
      <c r="M91" s="450"/>
    </row>
    <row collapsed="false" customFormat="false" customHeight="true" hidden="true" ht="18.6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0</v>
      </c>
      <c r="G92" s="433"/>
      <c r="H92" s="433"/>
      <c r="I92" s="434" t="n">
        <f aca="false">SUM(I86:I91)</f>
        <v>0</v>
      </c>
      <c r="J92" s="434" t="n">
        <f aca="false">SUM(J86:J91)</f>
        <v>0</v>
      </c>
      <c r="K92" s="433" t="n">
        <f aca="false">SUM(K86:K91)</f>
        <v>1423.89</v>
      </c>
      <c r="L92" s="433"/>
      <c r="M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"#ссыл!+I93+J93+K93"</f>
        <v>0</v>
      </c>
      <c r="G93" s="433"/>
      <c r="H93" s="433"/>
      <c r="I93" s="433" t="n">
        <f aca="false">I106+I113</f>
        <v>0</v>
      </c>
      <c r="J93" s="433" t="n">
        <f aca="false">J106+J113</f>
        <v>0</v>
      </c>
      <c r="K93" s="433" t="n">
        <f aca="false">K106+K113</f>
        <v>141.8</v>
      </c>
      <c r="L93" s="433"/>
      <c r="M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52" t="n">
        <f aca="false">I96+I97+I98+I99</f>
        <v>0</v>
      </c>
      <c r="J95" s="452" t="n">
        <f aca="false">J96+J97+J98+J99</f>
        <v>0</v>
      </c>
      <c r="K95" s="453"/>
      <c r="L95" s="454"/>
      <c r="M95" s="618" t="n">
        <f aca="false">M96+M97+M98+M99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I116</f>
        <v>0</v>
      </c>
      <c r="J96" s="418" t="n">
        <f aca="false">J116</f>
        <v>0</v>
      </c>
      <c r="K96" s="455"/>
      <c r="L96" s="456"/>
      <c r="M96" s="619" t="n">
        <f aca="false">M116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I117</f>
        <v>0</v>
      </c>
      <c r="J97" s="418" t="n">
        <f aca="false">J117</f>
        <v>0</v>
      </c>
      <c r="K97" s="457"/>
      <c r="L97" s="458"/>
      <c r="M97" s="619" t="n">
        <f aca="false">M117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I118</f>
        <v>0</v>
      </c>
      <c r="J98" s="418" t="n">
        <f aca="false">J118</f>
        <v>0</v>
      </c>
      <c r="K98" s="455"/>
      <c r="L98" s="456"/>
      <c r="M98" s="619" t="n">
        <f aca="false">M118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I119</f>
        <v>0</v>
      </c>
      <c r="J99" s="418" t="n">
        <f aca="false">J119</f>
        <v>0</v>
      </c>
      <c r="K99" s="460"/>
      <c r="L99" s="461"/>
      <c r="M99" s="619" t="n">
        <f aca="false">M119+K108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52" t="n">
        <f aca="false">I101+I102+I103+I104</f>
        <v>0</v>
      </c>
      <c r="J100" s="452" t="n">
        <f aca="false">J101+J102+J103+J104</f>
        <v>0</v>
      </c>
      <c r="K100" s="453"/>
      <c r="L100" s="454"/>
      <c r="M100" s="618" t="n">
        <f aca="false">M101+M102+M103+M104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I121</f>
        <v>0</v>
      </c>
      <c r="J101" s="418" t="n">
        <f aca="false">J121</f>
        <v>0</v>
      </c>
      <c r="K101" s="455"/>
      <c r="L101" s="456"/>
      <c r="M101" s="619" t="n">
        <f aca="false">M121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I122</f>
        <v>0</v>
      </c>
      <c r="J102" s="418" t="n">
        <f aca="false">J122</f>
        <v>0</v>
      </c>
      <c r="K102" s="457"/>
      <c r="L102" s="458"/>
      <c r="M102" s="619" t="n">
        <f aca="false">M122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I123</f>
        <v>0</v>
      </c>
      <c r="J103" s="418" t="n">
        <f aca="false">J123</f>
        <v>0</v>
      </c>
      <c r="K103" s="455"/>
      <c r="L103" s="456"/>
      <c r="M103" s="619" t="n">
        <f aca="false">M123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I124</f>
        <v>0</v>
      </c>
      <c r="J104" s="418" t="n">
        <f aca="false">J124</f>
        <v>0</v>
      </c>
      <c r="K104" s="460"/>
      <c r="L104" s="461"/>
      <c r="M104" s="619" t="n">
        <f aca="false">M124+K110</f>
        <v>282.2</v>
      </c>
    </row>
    <row collapsed="false" customFormat="false" customHeight="true" hidden="true" ht="18.6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"#ссыл!+#ссыл!++++++F93"</f>
        <v>0</v>
      </c>
      <c r="G105" s="433"/>
      <c r="H105" s="433"/>
      <c r="I105" s="434" t="n">
        <f aca="false">I100+I95+I93</f>
        <v>0</v>
      </c>
      <c r="J105" s="434" t="n">
        <f aca="false">J100+J95+J93</f>
        <v>0</v>
      </c>
      <c r="K105" s="433" t="n">
        <f aca="false">M100+M95+K93</f>
        <v>3514.4</v>
      </c>
      <c r="L105" s="433"/>
      <c r="M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"#ссыл!+I106+J106+K106"</f>
        <v>0</v>
      </c>
      <c r="G106" s="445"/>
      <c r="H106" s="445"/>
      <c r="I106" s="450" t="n">
        <v>0</v>
      </c>
      <c r="J106" s="450" t="n">
        <v>0</v>
      </c>
      <c r="K106" s="450" t="n">
        <v>141.8</v>
      </c>
      <c r="L106" s="450"/>
      <c r="M106" s="450"/>
    </row>
    <row collapsed="false" customFormat="false" customHeight="false" hidden="true" ht="189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50"/>
      <c r="J107" s="450"/>
      <c r="K107" s="450"/>
      <c r="L107" s="450"/>
      <c r="M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"#ссыл!+I108+J108+K108"</f>
        <v>0</v>
      </c>
      <c r="G108" s="445"/>
      <c r="H108" s="445"/>
      <c r="I108" s="450" t="n">
        <v>0</v>
      </c>
      <c r="J108" s="450" t="n">
        <v>0</v>
      </c>
      <c r="K108" s="450" t="n">
        <v>360.5</v>
      </c>
      <c r="L108" s="450"/>
      <c r="M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50"/>
      <c r="J109" s="450"/>
      <c r="K109" s="450"/>
      <c r="L109" s="450"/>
      <c r="M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"#ссыл!+I110+J110+K110"</f>
        <v>0</v>
      </c>
      <c r="G110" s="445"/>
      <c r="H110" s="445"/>
      <c r="I110" s="450" t="n">
        <v>0</v>
      </c>
      <c r="J110" s="450" t="n">
        <v>0</v>
      </c>
      <c r="K110" s="450" t="n">
        <v>282.2</v>
      </c>
      <c r="L110" s="450"/>
      <c r="M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50"/>
      <c r="J111" s="450"/>
      <c r="K111" s="450"/>
      <c r="L111" s="450"/>
      <c r="M111" s="450"/>
    </row>
    <row collapsed="false" customFormat="false" customHeight="true" hidden="true" ht="18.6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0</v>
      </c>
      <c r="G112" s="433"/>
      <c r="H112" s="433"/>
      <c r="I112" s="434" t="n">
        <f aca="false">SUM(I106:I111)</f>
        <v>0</v>
      </c>
      <c r="J112" s="434" t="n">
        <f aca="false">SUM(J106:J111)</f>
        <v>0</v>
      </c>
      <c r="K112" s="433" t="n">
        <f aca="false">SUM(K106:K111)</f>
        <v>784.5</v>
      </c>
      <c r="L112" s="433"/>
      <c r="M112" s="433"/>
    </row>
    <row collapsed="false" customFormat="false" customHeight="false" hidden="true" ht="31.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"#ссыл!+I113+J113+K113"</f>
        <v>0</v>
      </c>
      <c r="G113" s="445"/>
      <c r="H113" s="445"/>
      <c r="I113" s="450" t="n">
        <v>0</v>
      </c>
      <c r="J113" s="450" t="n">
        <v>0</v>
      </c>
      <c r="K113" s="473" t="n">
        <v>0</v>
      </c>
      <c r="L113" s="473"/>
      <c r="M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50"/>
      <c r="J114" s="450"/>
      <c r="K114" s="473"/>
      <c r="L114" s="473"/>
      <c r="M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52" t="n">
        <v>0</v>
      </c>
      <c r="J115" s="453" t="n">
        <v>0</v>
      </c>
      <c r="K115" s="466"/>
      <c r="L115" s="467"/>
      <c r="M115" s="620" t="n">
        <f aca="false">M116+M117+M118+M119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50" t="n">
        <v>0</v>
      </c>
      <c r="J116" s="450" t="n">
        <v>0</v>
      </c>
      <c r="K116" s="469" t="s">
        <v>101</v>
      </c>
      <c r="L116" s="470"/>
      <c r="M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50" t="n">
        <v>0</v>
      </c>
      <c r="J117" s="450" t="n">
        <v>0</v>
      </c>
      <c r="K117" s="471" t="s">
        <v>102</v>
      </c>
      <c r="L117" s="450"/>
      <c r="M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50" t="n">
        <v>0</v>
      </c>
      <c r="J118" s="450" t="n">
        <v>0</v>
      </c>
      <c r="K118" s="471" t="s">
        <v>103</v>
      </c>
      <c r="L118" s="450"/>
      <c r="M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73" t="n">
        <v>0</v>
      </c>
      <c r="J119" s="473" t="n">
        <v>0</v>
      </c>
      <c r="K119" s="474" t="s">
        <v>69</v>
      </c>
      <c r="L119" s="473"/>
      <c r="M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</f>
        <v>0</v>
      </c>
      <c r="J120" s="433" t="n">
        <f aca="false">J121+J122+J123</f>
        <v>0</v>
      </c>
      <c r="K120" s="467"/>
      <c r="L120" s="467"/>
      <c r="M120" s="620" t="n">
        <f aca="false">M121+M122+M123+M124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3" t="n">
        <v>0</v>
      </c>
      <c r="J121" s="473" t="n">
        <v>0</v>
      </c>
      <c r="K121" s="471" t="s">
        <v>101</v>
      </c>
      <c r="L121" s="450"/>
      <c r="M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50" t="n">
        <v>0</v>
      </c>
      <c r="J122" s="450" t="n">
        <v>0</v>
      </c>
      <c r="K122" s="471" t="s">
        <v>102</v>
      </c>
      <c r="L122" s="450"/>
      <c r="M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50" t="n">
        <v>0</v>
      </c>
      <c r="J123" s="450" t="n">
        <v>0</v>
      </c>
      <c r="K123" s="471" t="s">
        <v>103</v>
      </c>
      <c r="L123" s="450"/>
      <c r="M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70" t="n">
        <v>0</v>
      </c>
      <c r="J124" s="470" t="n">
        <v>0</v>
      </c>
      <c r="K124" s="471" t="s">
        <v>69</v>
      </c>
      <c r="L124" s="450"/>
      <c r="M124" s="469" t="n">
        <v>0</v>
      </c>
    </row>
    <row collapsed="false" customFormat="false" customHeight="true" hidden="true" ht="18.6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"#ссыл!+#ссыл!+F113"</f>
        <v>0</v>
      </c>
      <c r="G125" s="433"/>
      <c r="H125" s="433"/>
      <c r="I125" s="434" t="n">
        <f aca="false">I113+I115+I120</f>
        <v>0</v>
      </c>
      <c r="J125" s="434" t="n">
        <f aca="false">J113+J115+J120</f>
        <v>0</v>
      </c>
      <c r="K125" s="433" t="n">
        <f aca="false">M120+M115+K113</f>
        <v>2729.9</v>
      </c>
      <c r="L125" s="433"/>
      <c r="M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0</v>
      </c>
      <c r="G126" s="418"/>
      <c r="H126" s="418"/>
      <c r="I126" s="418" t="n">
        <f aca="false">I133</f>
        <v>0</v>
      </c>
      <c r="J126" s="418" t="n">
        <f aca="false">J133</f>
        <v>0</v>
      </c>
      <c r="K126" s="622" t="n">
        <f aca="false">K133</f>
        <v>832.375</v>
      </c>
      <c r="L126" s="622"/>
      <c r="M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622"/>
      <c r="L127" s="622"/>
      <c r="M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0</v>
      </c>
      <c r="G128" s="418"/>
      <c r="H128" s="418"/>
      <c r="I128" s="418" t="n">
        <f aca="false">I135</f>
        <v>0</v>
      </c>
      <c r="J128" s="418" t="n">
        <f aca="false">J135</f>
        <v>0</v>
      </c>
      <c r="K128" s="418" t="n">
        <f aca="false">K135</f>
        <v>1057.2</v>
      </c>
      <c r="L128" s="418"/>
      <c r="M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0</v>
      </c>
      <c r="G130" s="418"/>
      <c r="H130" s="418"/>
      <c r="I130" s="418" t="n">
        <f aca="false">I137</f>
        <v>0</v>
      </c>
      <c r="J130" s="418" t="n">
        <f aca="false">J137</f>
        <v>0</v>
      </c>
      <c r="K130" s="418" t="n">
        <f aca="false">K137</f>
        <v>1013.1</v>
      </c>
      <c r="L130" s="418"/>
      <c r="M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</row>
    <row collapsed="false" customFormat="false" customHeight="true" hidden="true" ht="18.6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0</v>
      </c>
      <c r="G132" s="433"/>
      <c r="H132" s="433"/>
      <c r="I132" s="434" t="n">
        <f aca="false">SUM(I126:I131)</f>
        <v>0</v>
      </c>
      <c r="J132" s="434" t="n">
        <f aca="false">SUM(J126:J131)</f>
        <v>0</v>
      </c>
      <c r="K132" s="433" t="n">
        <f aca="false">SUM(K126:K131)</f>
        <v>2902.675</v>
      </c>
      <c r="L132" s="433"/>
      <c r="M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"#ссыл!+I133+J133+K133"</f>
        <v>0</v>
      </c>
      <c r="G133" s="445"/>
      <c r="H133" s="445"/>
      <c r="I133" s="477" t="n">
        <v>0</v>
      </c>
      <c r="J133" s="477" t="n">
        <v>0</v>
      </c>
      <c r="K133" s="450" t="n">
        <v>832.375</v>
      </c>
      <c r="L133" s="450"/>
      <c r="M133" s="450"/>
    </row>
    <row collapsed="false" customFormat="false" customHeight="false" hidden="true" ht="94.5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77"/>
      <c r="J134" s="477"/>
      <c r="K134" s="450"/>
      <c r="L134" s="450"/>
      <c r="M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"#ссыл!+I135+J135+K135"</f>
        <v>0</v>
      </c>
      <c r="G135" s="445"/>
      <c r="H135" s="445"/>
      <c r="I135" s="477" t="n">
        <v>0</v>
      </c>
      <c r="J135" s="477" t="n">
        <v>0</v>
      </c>
      <c r="K135" s="450" t="n">
        <v>1057.2</v>
      </c>
      <c r="L135" s="450"/>
      <c r="M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77"/>
      <c r="J136" s="477"/>
      <c r="K136" s="450"/>
      <c r="L136" s="450"/>
      <c r="M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"#ссыл!+I137+J137+K137"</f>
        <v>0</v>
      </c>
      <c r="G137" s="445"/>
      <c r="H137" s="445"/>
      <c r="I137" s="477" t="n">
        <v>0</v>
      </c>
      <c r="J137" s="477" t="n">
        <v>0</v>
      </c>
      <c r="K137" s="450" t="n">
        <v>1013.1</v>
      </c>
      <c r="L137" s="450"/>
      <c r="M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77"/>
      <c r="J138" s="477"/>
      <c r="K138" s="450"/>
      <c r="L138" s="450"/>
      <c r="M138" s="450"/>
    </row>
    <row collapsed="false" customFormat="false" customHeight="true" hidden="true" ht="18.6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0</v>
      </c>
      <c r="G139" s="433"/>
      <c r="H139" s="433"/>
      <c r="I139" s="434"/>
      <c r="J139" s="434"/>
      <c r="K139" s="433" t="n">
        <f aca="false">SUM(K133:K138)</f>
        <v>2902.675</v>
      </c>
      <c r="L139" s="433"/>
      <c r="M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 t="s">
        <v>135</v>
      </c>
      <c r="O148" s="160"/>
      <c r="P148" s="160"/>
      <c r="Q148" s="160"/>
      <c r="R148" s="160"/>
      <c r="S148" s="160"/>
      <c r="T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5" t="s">
        <v>137</v>
      </c>
      <c r="O149" s="165"/>
      <c r="P149" s="165"/>
      <c r="Q149" s="165"/>
      <c r="R149" s="165"/>
      <c r="S149" s="165"/>
      <c r="T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156"/>
      <c r="O150" s="156"/>
      <c r="P150" s="156"/>
      <c r="Q150" s="156"/>
      <c r="R150" s="156"/>
      <c r="S150" s="156"/>
      <c r="T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165" t="s">
        <v>138</v>
      </c>
      <c r="O151" s="165"/>
      <c r="P151" s="165"/>
      <c r="Q151" s="165"/>
      <c r="R151" s="165"/>
      <c r="S151" s="165"/>
      <c r="T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140</v>
      </c>
      <c r="J152" s="31" t="s">
        <v>141</v>
      </c>
      <c r="K152" s="31" t="s">
        <v>142</v>
      </c>
      <c r="L152" s="31" t="s">
        <v>143</v>
      </c>
      <c r="M152" s="31"/>
      <c r="N152" s="159"/>
      <c r="O152" s="31" t="s">
        <v>140</v>
      </c>
      <c r="P152" s="31"/>
      <c r="Q152" s="31" t="s">
        <v>141</v>
      </c>
      <c r="R152" s="31" t="s">
        <v>142</v>
      </c>
      <c r="S152" s="31" t="s">
        <v>143</v>
      </c>
      <c r="T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6" t="s">
        <v>144</v>
      </c>
      <c r="O153" s="31"/>
      <c r="P153" s="31"/>
      <c r="Q153" s="31"/>
      <c r="R153" s="31"/>
      <c r="S153" s="31"/>
      <c r="T153" s="31"/>
    </row>
    <row collapsed="false" customFormat="false" customHeight="false" hidden="true" ht="240" outlineLevel="0" r="154">
      <c r="A154" s="213" t="n">
        <v>1</v>
      </c>
      <c r="B154" s="503" t="s">
        <v>145</v>
      </c>
      <c r="C154" s="169" t="n">
        <f aca="false">"#ссыл!"</f>
        <v>0</v>
      </c>
      <c r="D154" s="170" t="n">
        <f aca="false">I37</f>
        <v>0</v>
      </c>
      <c r="E154" s="170"/>
      <c r="F154" s="169" t="n">
        <f aca="false">J37</f>
        <v>0</v>
      </c>
      <c r="G154" s="177" t="n">
        <f aca="false">M37</f>
        <v>1087.575</v>
      </c>
      <c r="H154" s="624" t="n">
        <v>0</v>
      </c>
      <c r="I154" s="171" t="n">
        <f aca="false">I42</f>
        <v>0</v>
      </c>
      <c r="J154" s="174" t="n">
        <f aca="false">J42</f>
        <v>0</v>
      </c>
      <c r="K154" s="171" t="n">
        <f aca="false">M42</f>
        <v>2514.19</v>
      </c>
      <c r="L154" s="173" t="n">
        <v>0</v>
      </c>
      <c r="M154" s="173"/>
      <c r="N154" s="174" t="n">
        <f aca="false">"#ссыл!"</f>
        <v>0</v>
      </c>
      <c r="O154" s="175" t="n">
        <f aca="false">I47</f>
        <v>0</v>
      </c>
      <c r="P154" s="175"/>
      <c r="Q154" s="169" t="n">
        <f aca="false">J47</f>
        <v>0</v>
      </c>
      <c r="R154" s="171" t="n">
        <f aca="false">M47</f>
        <v>1509.3</v>
      </c>
      <c r="S154" s="173" t="n">
        <v>0</v>
      </c>
      <c r="T154" s="173"/>
    </row>
    <row collapsed="false" customFormat="false" customHeight="true" hidden="true" ht="122.45" outlineLevel="0" r="155">
      <c r="A155" s="38" t="n">
        <v>2</v>
      </c>
      <c r="B155" s="35" t="s">
        <v>146</v>
      </c>
      <c r="C155" s="174" t="n">
        <f aca="false">"#ссыл!"</f>
        <v>0</v>
      </c>
      <c r="D155" s="176" t="n">
        <f aca="false">I34</f>
        <v>14079.15</v>
      </c>
      <c r="E155" s="176"/>
      <c r="F155" s="174" t="n">
        <f aca="false">J34</f>
        <v>0</v>
      </c>
      <c r="G155" s="177" t="n">
        <f aca="false">M34</f>
        <v>1408</v>
      </c>
      <c r="H155" s="624" t="n">
        <v>0</v>
      </c>
      <c r="I155" s="171" t="n">
        <f aca="false">I39</f>
        <v>0</v>
      </c>
      <c r="J155" s="171" t="n">
        <f aca="false">J39</f>
        <v>0</v>
      </c>
      <c r="K155" s="171" t="n">
        <f aca="false">M39</f>
        <v>19069.2</v>
      </c>
      <c r="L155" s="173" t="n">
        <v>0</v>
      </c>
      <c r="M155" s="173"/>
      <c r="N155" s="174" t="n">
        <f aca="false">"#ссыл!"</f>
        <v>0</v>
      </c>
      <c r="O155" s="178" t="n">
        <f aca="false">I44</f>
        <v>0</v>
      </c>
      <c r="P155" s="178"/>
      <c r="Q155" s="174" t="n">
        <f aca="false">J44</f>
        <v>0</v>
      </c>
      <c r="R155" s="171" t="n">
        <f aca="false">M44</f>
        <v>18714</v>
      </c>
      <c r="S155" s="173" t="n">
        <v>0</v>
      </c>
      <c r="T155" s="173"/>
    </row>
    <row collapsed="false" customFormat="false" customHeight="false" hidden="true" ht="150" outlineLevel="0" r="156">
      <c r="A156" s="38" t="n">
        <v>3</v>
      </c>
      <c r="B156" s="35" t="s">
        <v>147</v>
      </c>
      <c r="C156" s="174" t="n">
        <f aca="false">"#ссыл!"</f>
        <v>0</v>
      </c>
      <c r="D156" s="170" t="n">
        <f aca="false">I35</f>
        <v>0</v>
      </c>
      <c r="E156" s="170"/>
      <c r="F156" s="174" t="n">
        <f aca="false">J35</f>
        <v>0</v>
      </c>
      <c r="G156" s="177" t="n">
        <f aca="false">M35</f>
        <v>0</v>
      </c>
      <c r="H156" s="624" t="n">
        <v>0</v>
      </c>
      <c r="I156" s="171" t="n">
        <f aca="false">I40</f>
        <v>1156.4</v>
      </c>
      <c r="J156" s="171" t="n">
        <f aca="false">J40</f>
        <v>0</v>
      </c>
      <c r="K156" s="171" t="n">
        <f aca="false">M40</f>
        <v>17814.84</v>
      </c>
      <c r="L156" s="173" t="n">
        <v>0</v>
      </c>
      <c r="M156" s="173"/>
      <c r="N156" s="174" t="n">
        <f aca="false">"#ссыл!"</f>
        <v>0</v>
      </c>
      <c r="O156" s="178" t="n">
        <f aca="false">I45</f>
        <v>0</v>
      </c>
      <c r="P156" s="178"/>
      <c r="Q156" s="174" t="n">
        <f aca="false">J45</f>
        <v>0</v>
      </c>
      <c r="R156" s="171" t="n">
        <f aca="false">M45</f>
        <v>18466</v>
      </c>
      <c r="S156" s="173" t="n">
        <v>0</v>
      </c>
      <c r="T156" s="173"/>
    </row>
    <row collapsed="false" customFormat="false" customHeight="true" hidden="true" ht="176.1" outlineLevel="0" r="157">
      <c r="A157" s="38" t="n">
        <v>4</v>
      </c>
      <c r="B157" s="35" t="s">
        <v>148</v>
      </c>
      <c r="C157" s="174" t="n">
        <f aca="false">"#ссыл!"</f>
        <v>0</v>
      </c>
      <c r="D157" s="170" t="n">
        <f aca="false">I36</f>
        <v>3113.89</v>
      </c>
      <c r="E157" s="170"/>
      <c r="F157" s="171" t="n">
        <f aca="false">J41</f>
        <v>0</v>
      </c>
      <c r="G157" s="177" t="n">
        <f aca="false">M36</f>
        <v>533.889</v>
      </c>
      <c r="H157" s="624" t="n">
        <v>0</v>
      </c>
      <c r="I157" s="171" t="n">
        <f aca="false">I41</f>
        <v>3623.99</v>
      </c>
      <c r="J157" s="171" t="n">
        <f aca="false">J41</f>
        <v>0</v>
      </c>
      <c r="K157" s="171" t="n">
        <f aca="false">M41</f>
        <v>16855.3</v>
      </c>
      <c r="L157" s="173" t="n">
        <v>0</v>
      </c>
      <c r="M157" s="173"/>
      <c r="N157" s="174" t="n">
        <f aca="false">"#ссыл!"</f>
        <v>0</v>
      </c>
      <c r="O157" s="178" t="n">
        <f aca="false">I46</f>
        <v>0</v>
      </c>
      <c r="P157" s="178"/>
      <c r="Q157" s="174" t="n">
        <f aca="false">J46</f>
        <v>0</v>
      </c>
      <c r="R157" s="171" t="n">
        <f aca="false">M46</f>
        <v>18718.1</v>
      </c>
      <c r="S157" s="173" t="n">
        <v>0</v>
      </c>
      <c r="T157" s="173"/>
    </row>
    <row collapsed="false" customFormat="false" customHeight="false" hidden="true" ht="15.75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3" t="n">
        <f aca="false">I157+I156+I155+I154</f>
        <v>4780.39</v>
      </c>
      <c r="J158" s="183" t="n">
        <f aca="false">J157+J156+J155+J154</f>
        <v>0</v>
      </c>
      <c r="K158" s="183" t="n">
        <f aca="false">K157+K156+K155+K154</f>
        <v>56253.53</v>
      </c>
      <c r="L158" s="185" t="n">
        <f aca="false">L157+L156+L155+L154</f>
        <v>0</v>
      </c>
      <c r="M158" s="185"/>
      <c r="N158" s="186" t="n">
        <f aca="false">N157+N156+N155+N154</f>
        <v>0</v>
      </c>
      <c r="O158" s="187" t="n">
        <f aca="false">O157+O156+O155+O154</f>
        <v>0</v>
      </c>
      <c r="P158" s="187"/>
      <c r="Q158" s="188" t="n">
        <f aca="false">Q157+Q156+Q155+Q154</f>
        <v>0</v>
      </c>
      <c r="R158" s="183" t="n">
        <f aca="false">R157+R156+R155+R154</f>
        <v>57407.4</v>
      </c>
      <c r="S158" s="185" t="n">
        <f aca="false">S157+S156+S155+S154</f>
        <v>0</v>
      </c>
      <c r="T158" s="185"/>
    </row>
    <row collapsed="false" customFormat="false" customHeight="false" hidden="true" ht="15.75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4"/>
      <c r="J160" s="194"/>
      <c r="K160" s="193"/>
      <c r="L160" s="193"/>
      <c r="M160" s="194"/>
      <c r="N160" s="194"/>
      <c r="O160" s="194"/>
      <c r="P160" s="194"/>
      <c r="Q160" s="194"/>
      <c r="R160" s="194"/>
      <c r="S160" s="194"/>
      <c r="T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6"/>
      <c r="J161" s="196"/>
      <c r="K161" s="193"/>
      <c r="L161" s="193"/>
      <c r="M161" s="196"/>
      <c r="N161" s="196"/>
      <c r="O161" s="196"/>
      <c r="P161" s="196" t="s">
        <v>152</v>
      </c>
      <c r="Q161" s="196"/>
      <c r="R161" s="196"/>
      <c r="S161" s="196"/>
      <c r="T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</row>
    <row collapsed="false" customFormat="false" customHeight="false" hidden="true" ht="15.75" outlineLevel="0" r="163">
      <c r="A163" s="497"/>
    </row>
    <row collapsed="false" customFormat="false" customHeight="true" hidden="false" ht="62.15" outlineLevel="0" r="164">
      <c r="A164" s="497"/>
      <c r="G164" s="625" t="s">
        <v>480</v>
      </c>
      <c r="H164" s="625"/>
    </row>
    <row collapsed="false" customFormat="false" customHeight="true" hidden="false" ht="36.65" outlineLevel="0" r="165">
      <c r="A165" s="497"/>
      <c r="G165" s="625" t="s">
        <v>2</v>
      </c>
      <c r="H165" s="625"/>
    </row>
    <row collapsed="false" customFormat="false" customHeight="true" hidden="false" ht="15.25" outlineLevel="0" r="166">
      <c r="A166" s="497"/>
      <c r="G166" s="625" t="s">
        <v>481</v>
      </c>
      <c r="H166" s="625"/>
    </row>
    <row collapsed="false" customFormat="false" customHeight="false" hidden="true" ht="15.75" outlineLevel="0" r="167">
      <c r="A167" s="497"/>
    </row>
    <row collapsed="false" customFormat="false" customHeight="false" hidden="true" ht="15.75" outlineLevel="0" r="168">
      <c r="A168" s="395"/>
    </row>
    <row collapsed="false" customFormat="false" customHeight="false" hidden="false" ht="15.25" outlineLevel="0" r="169">
      <c r="A169" s="5" t="s">
        <v>4</v>
      </c>
      <c r="B169" s="5"/>
      <c r="C169" s="5"/>
      <c r="D169" s="5"/>
      <c r="E169" s="5"/>
      <c r="F169" s="5"/>
      <c r="G169" s="5"/>
      <c r="H169" s="5"/>
    </row>
    <row collapsed="false" customFormat="false" customHeight="false" hidden="false" ht="15.25" outlineLevel="0" r="170">
      <c r="A170" s="5" t="s">
        <v>482</v>
      </c>
      <c r="B170" s="5"/>
      <c r="C170" s="5"/>
      <c r="D170" s="5"/>
      <c r="E170" s="5"/>
      <c r="F170" s="5"/>
      <c r="G170" s="5"/>
      <c r="H170" s="5"/>
    </row>
    <row collapsed="false" customFormat="false" customHeight="false" hidden="true" ht="15.25" outlineLevel="0" r="171">
      <c r="A171" s="626"/>
      <c r="B171" s="8"/>
      <c r="C171" s="8"/>
      <c r="D171" s="8"/>
      <c r="E171" s="8"/>
      <c r="F171" s="8"/>
      <c r="G171" s="8"/>
      <c r="H171" s="8"/>
    </row>
    <row collapsed="false" customFormat="false" customHeight="true" hidden="false" ht="34.5" outlineLevel="0" r="172">
      <c r="A172" s="627" t="s">
        <v>483</v>
      </c>
      <c r="B172" s="627"/>
      <c r="C172" s="627"/>
      <c r="D172" s="627"/>
      <c r="E172" s="627"/>
      <c r="F172" s="627"/>
      <c r="G172" s="627"/>
      <c r="H172" s="627"/>
    </row>
    <row collapsed="false" customFormat="false" customHeight="false" hidden="true" ht="15.25" outlineLevel="0" r="173">
      <c r="A173" s="628"/>
      <c r="B173" s="628"/>
      <c r="C173" s="628"/>
      <c r="D173" s="628"/>
      <c r="E173" s="628"/>
      <c r="F173" s="628"/>
      <c r="G173" s="628"/>
      <c r="H173" s="628"/>
    </row>
    <row collapsed="false" customFormat="false" customHeight="true" hidden="false" ht="16.5" outlineLevel="0" r="174">
      <c r="A174" s="629" t="s">
        <v>156</v>
      </c>
      <c r="B174" s="629"/>
      <c r="C174" s="629"/>
      <c r="D174" s="629"/>
      <c r="E174" s="629"/>
      <c r="F174" s="629"/>
      <c r="G174" s="629"/>
      <c r="H174" s="629"/>
    </row>
    <row collapsed="false" customFormat="false" customHeight="true" hidden="false" ht="65.25" outlineLevel="0" r="175">
      <c r="A175" s="66" t="s">
        <v>484</v>
      </c>
      <c r="B175" s="66" t="s">
        <v>485</v>
      </c>
      <c r="C175" s="66" t="s">
        <v>486</v>
      </c>
      <c r="D175" s="66" t="s">
        <v>160</v>
      </c>
      <c r="E175" s="66" t="s">
        <v>161</v>
      </c>
      <c r="F175" s="66"/>
      <c r="G175" s="66" t="s">
        <v>487</v>
      </c>
      <c r="H175" s="66"/>
    </row>
    <row collapsed="false" customFormat="false" customHeight="true" hidden="false" ht="54.35" outlineLevel="0" r="176">
      <c r="A176" s="66"/>
      <c r="B176" s="66"/>
      <c r="C176" s="66"/>
      <c r="D176" s="66"/>
      <c r="E176" s="66" t="s">
        <v>162</v>
      </c>
      <c r="F176" s="66" t="s">
        <v>488</v>
      </c>
      <c r="G176" s="66" t="s">
        <v>162</v>
      </c>
      <c r="H176" s="66" t="s">
        <v>488</v>
      </c>
    </row>
    <row collapsed="false" customFormat="false" customHeight="false" hidden="false" ht="14.05" outlineLevel="0" r="177">
      <c r="A177" s="630" t="n">
        <v>1</v>
      </c>
      <c r="B177" s="630" t="n">
        <v>2</v>
      </c>
      <c r="C177" s="630" t="n">
        <v>3</v>
      </c>
      <c r="D177" s="630" t="n">
        <v>4</v>
      </c>
      <c r="E177" s="630" t="n">
        <v>5</v>
      </c>
      <c r="F177" s="630" t="n">
        <v>6</v>
      </c>
      <c r="G177" s="630" t="n">
        <v>7</v>
      </c>
      <c r="H177" s="630" t="n">
        <v>8</v>
      </c>
    </row>
    <row collapsed="false" customFormat="false" customHeight="true" hidden="false" ht="93.25" outlineLevel="0" r="178">
      <c r="A178" s="68" t="s">
        <v>489</v>
      </c>
      <c r="B178" s="66" t="s">
        <v>490</v>
      </c>
      <c r="C178" s="631" t="s">
        <v>491</v>
      </c>
      <c r="D178" s="66" t="s">
        <v>166</v>
      </c>
      <c r="E178" s="66" t="n">
        <v>38548.84</v>
      </c>
      <c r="F178" s="66"/>
      <c r="G178" s="66"/>
      <c r="H178" s="66"/>
    </row>
    <row collapsed="false" customFormat="false" customHeight="false" hidden="true" ht="12.85" outlineLevel="0" r="179">
      <c r="A179" s="68"/>
      <c r="B179" s="66"/>
      <c r="C179" s="66"/>
      <c r="D179" s="66"/>
      <c r="E179" s="66"/>
      <c r="F179" s="66"/>
      <c r="G179" s="66"/>
      <c r="H179" s="66"/>
    </row>
    <row collapsed="false" customFormat="false" customHeight="false" hidden="true" ht="12.85" outlineLevel="0" r="180">
      <c r="A180" s="68"/>
      <c r="B180" s="66"/>
      <c r="C180" s="66"/>
      <c r="D180" s="66"/>
      <c r="E180" s="66"/>
      <c r="F180" s="66"/>
      <c r="G180" s="66"/>
      <c r="H180" s="66"/>
    </row>
    <row collapsed="false" customFormat="false" customHeight="false" hidden="true" ht="12.85" outlineLevel="0" r="181">
      <c r="A181" s="68"/>
      <c r="B181" s="66"/>
      <c r="C181" s="66"/>
      <c r="D181" s="66"/>
      <c r="E181" s="66"/>
      <c r="F181" s="66"/>
      <c r="G181" s="66"/>
      <c r="H181" s="66"/>
    </row>
    <row collapsed="false" customFormat="false" customHeight="false" hidden="true" ht="12.85" outlineLevel="0" r="182">
      <c r="A182" s="68"/>
      <c r="B182" s="66"/>
      <c r="C182" s="66"/>
      <c r="D182" s="66"/>
      <c r="E182" s="66"/>
      <c r="F182" s="66"/>
      <c r="G182" s="66"/>
      <c r="H182" s="66"/>
    </row>
    <row collapsed="false" customFormat="false" customHeight="false" hidden="true" ht="12.85" outlineLevel="0" r="183">
      <c r="A183" s="68"/>
      <c r="B183" s="66"/>
      <c r="C183" s="66"/>
      <c r="D183" s="66"/>
      <c r="E183" s="66"/>
      <c r="F183" s="66"/>
      <c r="G183" s="66"/>
      <c r="H183" s="66"/>
    </row>
    <row collapsed="false" customFormat="false" customHeight="false" hidden="true" ht="12.85" outlineLevel="0" r="184">
      <c r="A184" s="68"/>
      <c r="B184" s="66"/>
      <c r="C184" s="66"/>
      <c r="D184" s="66"/>
      <c r="E184" s="66"/>
      <c r="F184" s="66"/>
      <c r="G184" s="66"/>
      <c r="H184" s="66"/>
    </row>
    <row collapsed="false" customFormat="false" customHeight="true" hidden="true" ht="31.5" outlineLevel="0" r="185">
      <c r="A185" s="68"/>
      <c r="B185" s="66"/>
      <c r="C185" s="66"/>
      <c r="D185" s="66"/>
      <c r="E185" s="66"/>
      <c r="F185" s="66"/>
      <c r="G185" s="66"/>
      <c r="H185" s="66"/>
    </row>
    <row collapsed="false" customFormat="false" customHeight="false" hidden="true" ht="12.85" outlineLevel="0" r="186">
      <c r="A186" s="68"/>
      <c r="B186" s="66"/>
      <c r="C186" s="66"/>
      <c r="D186" s="66"/>
      <c r="E186" s="66"/>
      <c r="F186" s="66"/>
      <c r="G186" s="66"/>
      <c r="H186" s="66"/>
    </row>
    <row collapsed="false" customFormat="false" customHeight="false" hidden="true" ht="12.85" outlineLevel="0" r="187">
      <c r="A187" s="68"/>
      <c r="B187" s="66"/>
      <c r="C187" s="66"/>
      <c r="D187" s="66"/>
      <c r="E187" s="66"/>
      <c r="F187" s="66"/>
      <c r="G187" s="66"/>
      <c r="H187" s="66"/>
    </row>
    <row collapsed="false" customFormat="false" customHeight="true" hidden="true" ht="88.5" outlineLevel="0" r="188">
      <c r="A188" s="68"/>
      <c r="B188" s="66"/>
      <c r="C188" s="631"/>
      <c r="D188" s="66"/>
      <c r="E188" s="66"/>
      <c r="F188" s="66"/>
      <c r="G188" s="66"/>
      <c r="H188" s="66"/>
    </row>
    <row collapsed="false" customFormat="false" customHeight="true" hidden="true" ht="30" outlineLevel="0" r="189">
      <c r="A189" s="68"/>
      <c r="B189" s="66"/>
      <c r="C189" s="631"/>
      <c r="D189" s="66"/>
      <c r="E189" s="66"/>
      <c r="F189" s="66"/>
      <c r="G189" s="66"/>
      <c r="H189" s="66"/>
    </row>
    <row collapsed="false" customFormat="false" customHeight="false" hidden="true" ht="12.85" outlineLevel="0" r="190">
      <c r="A190" s="68"/>
      <c r="B190" s="66"/>
      <c r="C190" s="631"/>
      <c r="D190" s="66"/>
      <c r="E190" s="66"/>
      <c r="F190" s="66"/>
      <c r="G190" s="66"/>
      <c r="H190" s="66"/>
    </row>
    <row collapsed="false" customFormat="false" customHeight="false" hidden="true" ht="12.85" outlineLevel="0" r="191">
      <c r="A191" s="68"/>
      <c r="B191" s="66"/>
      <c r="C191" s="631"/>
      <c r="D191" s="66"/>
      <c r="E191" s="66"/>
      <c r="F191" s="66"/>
      <c r="G191" s="66"/>
      <c r="H191" s="66"/>
    </row>
    <row collapsed="false" customFormat="false" customHeight="true" hidden="true" ht="45.75" outlineLevel="0" r="192">
      <c r="A192" s="68"/>
      <c r="B192" s="66"/>
      <c r="C192" s="66"/>
      <c r="D192" s="66"/>
      <c r="E192" s="66"/>
      <c r="F192" s="66"/>
      <c r="G192" s="66"/>
      <c r="H192" s="66"/>
    </row>
    <row collapsed="false" customFormat="false" customHeight="true" hidden="true" ht="224.25" outlineLevel="0" r="193">
      <c r="A193" s="68"/>
      <c r="B193" s="66"/>
      <c r="C193" s="66"/>
      <c r="D193" s="66"/>
      <c r="E193" s="66"/>
      <c r="F193" s="66"/>
      <c r="G193" s="66"/>
      <c r="H193" s="66"/>
    </row>
    <row collapsed="false" customFormat="false" customHeight="false" hidden="true" ht="12.85" outlineLevel="0" r="194">
      <c r="A194" s="68"/>
      <c r="B194" s="66"/>
      <c r="C194" s="66"/>
      <c r="D194" s="66"/>
      <c r="E194" s="66"/>
      <c r="F194" s="66"/>
      <c r="G194" s="66"/>
      <c r="H194" s="66"/>
    </row>
    <row collapsed="false" customFormat="false" customHeight="true" hidden="true" ht="60.75" outlineLevel="0" r="195">
      <c r="A195" s="68"/>
      <c r="B195" s="66"/>
      <c r="C195" s="66"/>
      <c r="D195" s="66"/>
      <c r="E195" s="66"/>
      <c r="F195" s="66"/>
      <c r="G195" s="66"/>
      <c r="H195" s="66"/>
    </row>
    <row collapsed="false" customFormat="false" customHeight="false" hidden="true" ht="12.85" outlineLevel="0" r="196">
      <c r="A196" s="68"/>
      <c r="B196" s="66"/>
      <c r="C196" s="66"/>
      <c r="D196" s="66"/>
      <c r="E196" s="66"/>
      <c r="F196" s="66"/>
      <c r="G196" s="66"/>
      <c r="H196" s="66"/>
    </row>
    <row collapsed="false" customFormat="false" customHeight="false" hidden="true" ht="12.85" outlineLevel="0" r="197">
      <c r="A197" s="68"/>
      <c r="B197" s="66"/>
      <c r="C197" s="66"/>
      <c r="D197" s="66"/>
      <c r="E197" s="66"/>
      <c r="F197" s="66"/>
      <c r="G197" s="66"/>
      <c r="H197" s="66"/>
    </row>
    <row collapsed="false" customFormat="false" customHeight="false" hidden="true" ht="12.85" outlineLevel="0" r="198">
      <c r="A198" s="68"/>
      <c r="B198" s="66"/>
      <c r="C198" s="66"/>
      <c r="D198" s="66"/>
      <c r="E198" s="66"/>
      <c r="F198" s="66"/>
      <c r="G198" s="66"/>
      <c r="H198" s="66"/>
    </row>
    <row collapsed="false" customFormat="false" customHeight="false" hidden="true" ht="12.85" outlineLevel="0" r="199">
      <c r="A199" s="68"/>
      <c r="B199" s="66"/>
      <c r="C199" s="66"/>
      <c r="D199" s="66"/>
      <c r="E199" s="66"/>
      <c r="F199" s="66"/>
      <c r="G199" s="66"/>
      <c r="H199" s="66"/>
    </row>
    <row collapsed="false" customFormat="false" customHeight="false" hidden="true" ht="12.85" outlineLevel="0" r="200">
      <c r="A200" s="68"/>
      <c r="B200" s="66"/>
      <c r="C200" s="66"/>
      <c r="D200" s="66"/>
      <c r="E200" s="66"/>
      <c r="F200" s="66"/>
      <c r="G200" s="66"/>
      <c r="H200" s="66"/>
    </row>
    <row collapsed="false" customFormat="false" customHeight="false" hidden="true" ht="12.85" outlineLevel="0" r="201">
      <c r="A201" s="68"/>
      <c r="B201" s="66"/>
      <c r="C201" s="66"/>
      <c r="D201" s="66"/>
      <c r="E201" s="66"/>
      <c r="F201" s="66"/>
      <c r="G201" s="66"/>
      <c r="H201" s="66"/>
    </row>
    <row collapsed="false" customFormat="false" customHeight="false" hidden="true" ht="12.85" outlineLevel="0" r="202">
      <c r="A202" s="68"/>
      <c r="B202" s="66"/>
      <c r="C202" s="66"/>
      <c r="D202" s="66"/>
      <c r="E202" s="66"/>
      <c r="F202" s="66"/>
      <c r="G202" s="66"/>
      <c r="H202" s="66"/>
    </row>
    <row collapsed="false" customFormat="false" customHeight="false" hidden="true" ht="12.85" outlineLevel="0" r="203">
      <c r="A203" s="68"/>
      <c r="B203" s="66"/>
      <c r="C203" s="66"/>
      <c r="D203" s="66"/>
      <c r="E203" s="66"/>
      <c r="F203" s="66"/>
      <c r="G203" s="66"/>
      <c r="H203" s="66"/>
    </row>
    <row collapsed="false" customFormat="false" customHeight="false" hidden="true" ht="12.85" outlineLevel="0" r="204">
      <c r="A204" s="68"/>
      <c r="B204" s="66"/>
      <c r="C204" s="66"/>
      <c r="D204" s="66"/>
      <c r="E204" s="66"/>
      <c r="F204" s="66"/>
      <c r="G204" s="66"/>
      <c r="H204" s="66"/>
    </row>
    <row collapsed="false" customFormat="false" customHeight="true" hidden="true" ht="18" outlineLevel="0" r="205">
      <c r="A205" s="68"/>
      <c r="B205" s="66"/>
      <c r="C205" s="66"/>
      <c r="D205" s="66"/>
      <c r="E205" s="66"/>
      <c r="F205" s="66"/>
      <c r="G205" s="66"/>
      <c r="H205" s="66"/>
    </row>
    <row collapsed="false" customFormat="false" customHeight="false" hidden="true" ht="12.85" outlineLevel="0" r="206">
      <c r="A206" s="68"/>
      <c r="B206" s="66"/>
      <c r="C206" s="66"/>
      <c r="D206" s="66"/>
      <c r="E206" s="66"/>
      <c r="F206" s="66"/>
      <c r="G206" s="66"/>
      <c r="H206" s="66"/>
    </row>
    <row collapsed="false" customFormat="false" customHeight="false" hidden="true" ht="12.85" outlineLevel="0" r="207">
      <c r="A207" s="68"/>
      <c r="B207" s="66"/>
      <c r="C207" s="66"/>
      <c r="D207" s="66"/>
      <c r="E207" s="66"/>
      <c r="F207" s="66"/>
      <c r="G207" s="66"/>
      <c r="H207" s="66"/>
    </row>
    <row collapsed="false" customFormat="false" customHeight="false" hidden="true" ht="12.85" outlineLevel="0" r="208">
      <c r="A208" s="68"/>
      <c r="B208" s="66"/>
      <c r="C208" s="66"/>
      <c r="D208" s="66"/>
      <c r="E208" s="66"/>
      <c r="F208" s="66"/>
      <c r="G208" s="66"/>
      <c r="H208" s="66"/>
    </row>
    <row collapsed="false" customFormat="false" customHeight="true" hidden="true" ht="42.75" outlineLevel="0" r="209">
      <c r="A209" s="68"/>
      <c r="B209" s="66"/>
      <c r="C209" s="66"/>
      <c r="D209" s="66"/>
      <c r="E209" s="66"/>
      <c r="F209" s="66"/>
      <c r="G209" s="66"/>
      <c r="H209" s="66"/>
    </row>
    <row collapsed="false" customFormat="false" customHeight="true" hidden="true" ht="30" outlineLevel="0" r="210">
      <c r="A210" s="68"/>
      <c r="B210" s="66"/>
      <c r="C210" s="66"/>
      <c r="D210" s="66"/>
      <c r="E210" s="66"/>
      <c r="F210" s="66"/>
      <c r="G210" s="66"/>
      <c r="H210" s="66"/>
    </row>
    <row collapsed="false" customFormat="false" customHeight="true" hidden="true" ht="30" outlineLevel="0" r="211">
      <c r="A211" s="68"/>
      <c r="B211" s="66"/>
      <c r="C211" s="66"/>
      <c r="D211" s="66"/>
      <c r="E211" s="66"/>
      <c r="F211" s="66"/>
      <c r="G211" s="66"/>
      <c r="H211" s="66"/>
    </row>
    <row collapsed="false" customFormat="false" customHeight="false" hidden="true" ht="12.85" outlineLevel="0" r="212">
      <c r="A212" s="68"/>
      <c r="B212" s="66"/>
      <c r="C212" s="66"/>
      <c r="D212" s="66"/>
      <c r="E212" s="66"/>
      <c r="F212" s="66"/>
      <c r="G212" s="66"/>
      <c r="H212" s="66"/>
    </row>
    <row collapsed="false" customFormat="false" customHeight="false" hidden="true" ht="12.85" outlineLevel="0" r="213">
      <c r="A213" s="68"/>
      <c r="B213" s="66"/>
      <c r="C213" s="66"/>
      <c r="D213" s="66"/>
      <c r="E213" s="66"/>
      <c r="F213" s="66"/>
      <c r="G213" s="66"/>
      <c r="H213" s="66"/>
    </row>
    <row collapsed="false" customFormat="false" customHeight="false" hidden="true" ht="12.85" outlineLevel="0" r="214">
      <c r="A214" s="68"/>
      <c r="B214" s="66"/>
      <c r="C214" s="66"/>
      <c r="D214" s="66"/>
      <c r="E214" s="66"/>
      <c r="F214" s="66"/>
      <c r="G214" s="66"/>
      <c r="H214" s="66"/>
    </row>
    <row collapsed="false" customFormat="false" customHeight="false" hidden="true" ht="12.85" outlineLevel="0" r="215">
      <c r="A215" s="68"/>
      <c r="B215" s="66"/>
      <c r="C215" s="66"/>
      <c r="D215" s="66"/>
      <c r="E215" s="66"/>
      <c r="F215" s="66"/>
      <c r="G215" s="66"/>
      <c r="H215" s="66"/>
    </row>
    <row collapsed="false" customFormat="false" customHeight="false" hidden="true" ht="12.85" outlineLevel="0" r="216">
      <c r="A216" s="68"/>
      <c r="B216" s="66"/>
      <c r="C216" s="66"/>
      <c r="D216" s="66"/>
      <c r="E216" s="66"/>
      <c r="F216" s="66"/>
      <c r="G216" s="66"/>
      <c r="H216" s="66"/>
    </row>
    <row collapsed="false" customFormat="false" customHeight="false" hidden="true" ht="12.85" outlineLevel="0" r="217">
      <c r="A217" s="68"/>
      <c r="B217" s="66"/>
      <c r="C217" s="66"/>
      <c r="D217" s="66"/>
      <c r="E217" s="66"/>
      <c r="F217" s="66"/>
      <c r="G217" s="66"/>
      <c r="H217" s="66"/>
    </row>
    <row collapsed="false" customFormat="false" customHeight="false" hidden="true" ht="12.85" outlineLevel="0" r="218">
      <c r="A218" s="68"/>
      <c r="B218" s="66"/>
      <c r="C218" s="66"/>
      <c r="D218" s="66"/>
      <c r="E218" s="66"/>
      <c r="F218" s="66"/>
      <c r="G218" s="66"/>
      <c r="H218" s="66"/>
    </row>
    <row collapsed="false" customFormat="false" customHeight="false" hidden="true" ht="12.85" outlineLevel="0" r="219">
      <c r="A219" s="68"/>
      <c r="B219" s="66"/>
      <c r="C219" s="66"/>
      <c r="D219" s="66"/>
      <c r="E219" s="66"/>
      <c r="F219" s="66"/>
      <c r="G219" s="66"/>
      <c r="H219" s="66"/>
    </row>
    <row collapsed="false" customFormat="false" customHeight="false" hidden="true" ht="12.85" outlineLevel="0" r="220">
      <c r="A220" s="68"/>
      <c r="B220" s="66"/>
      <c r="C220" s="66"/>
      <c r="D220" s="66"/>
      <c r="E220" s="66"/>
      <c r="F220" s="66"/>
      <c r="G220" s="66"/>
      <c r="H220" s="66"/>
    </row>
    <row collapsed="false" customFormat="false" customHeight="false" hidden="true" ht="12.85" outlineLevel="0" r="221">
      <c r="A221" s="68"/>
      <c r="B221" s="66"/>
      <c r="C221" s="66"/>
      <c r="D221" s="66"/>
      <c r="E221" s="66"/>
      <c r="F221" s="66"/>
      <c r="G221" s="66"/>
      <c r="H221" s="66"/>
    </row>
    <row collapsed="false" customFormat="false" customHeight="false" hidden="true" ht="12.85" outlineLevel="0" r="222">
      <c r="A222" s="68"/>
      <c r="B222" s="66"/>
      <c r="C222" s="66"/>
      <c r="D222" s="66"/>
      <c r="E222" s="66"/>
      <c r="F222" s="66"/>
      <c r="G222" s="66"/>
      <c r="H222" s="66"/>
    </row>
    <row collapsed="false" customFormat="false" customHeight="true" hidden="true" ht="30" outlineLevel="0" r="223">
      <c r="A223" s="68"/>
      <c r="B223" s="66"/>
      <c r="C223" s="66"/>
      <c r="D223" s="66"/>
      <c r="E223" s="66"/>
      <c r="F223" s="66"/>
      <c r="G223" s="66"/>
      <c r="H223" s="66"/>
    </row>
    <row collapsed="false" customFormat="false" customHeight="false" hidden="true" ht="12.85" outlineLevel="0" r="224">
      <c r="A224" s="68"/>
      <c r="B224" s="66"/>
      <c r="C224" s="66"/>
      <c r="D224" s="66"/>
      <c r="E224" s="66"/>
      <c r="F224" s="66"/>
      <c r="G224" s="66"/>
      <c r="H224" s="66"/>
    </row>
    <row collapsed="false" customFormat="false" customHeight="true" hidden="true" ht="30" outlineLevel="0" r="225">
      <c r="A225" s="68"/>
      <c r="B225" s="66"/>
      <c r="C225" s="66"/>
      <c r="D225" s="66"/>
      <c r="E225" s="66"/>
      <c r="F225" s="66"/>
      <c r="G225" s="66"/>
      <c r="H225" s="66"/>
    </row>
    <row collapsed="false" customFormat="false" customHeight="true" hidden="true" ht="45" outlineLevel="0" r="226">
      <c r="A226" s="68"/>
      <c r="B226" s="66"/>
      <c r="C226" s="66"/>
      <c r="D226" s="66"/>
      <c r="E226" s="66"/>
      <c r="F226" s="66"/>
      <c r="G226" s="66"/>
      <c r="H226" s="66"/>
    </row>
    <row collapsed="false" customFormat="false" customHeight="false" hidden="true" ht="12.85" outlineLevel="0" r="227">
      <c r="A227" s="68"/>
      <c r="B227" s="66"/>
      <c r="C227" s="66"/>
      <c r="D227" s="66"/>
      <c r="E227" s="66"/>
      <c r="F227" s="66"/>
      <c r="G227" s="66"/>
      <c r="H227" s="66"/>
    </row>
    <row collapsed="false" customFormat="false" customHeight="false" hidden="true" ht="12.85" outlineLevel="0" r="228">
      <c r="A228" s="68"/>
      <c r="B228" s="66"/>
      <c r="C228" s="66"/>
      <c r="D228" s="66"/>
      <c r="E228" s="66"/>
      <c r="F228" s="66"/>
      <c r="G228" s="66"/>
      <c r="H228" s="66"/>
    </row>
    <row collapsed="false" customFormat="false" customHeight="true" hidden="true" ht="45" outlineLevel="0" r="229">
      <c r="A229" s="68"/>
      <c r="B229" s="66"/>
      <c r="C229" s="66"/>
      <c r="D229" s="66"/>
      <c r="E229" s="66"/>
      <c r="F229" s="66"/>
      <c r="G229" s="66"/>
      <c r="H229" s="66"/>
    </row>
    <row collapsed="false" customFormat="false" customHeight="false" hidden="true" ht="12.85" outlineLevel="0" r="230">
      <c r="A230" s="68"/>
      <c r="B230" s="66"/>
      <c r="C230" s="631"/>
      <c r="D230" s="66"/>
      <c r="E230" s="66"/>
      <c r="F230" s="66"/>
      <c r="G230" s="66"/>
      <c r="H230" s="66"/>
    </row>
    <row collapsed="false" customFormat="false" customHeight="true" hidden="true" ht="30" outlineLevel="0" r="231">
      <c r="A231" s="68"/>
      <c r="B231" s="66"/>
      <c r="C231" s="66"/>
      <c r="D231" s="66"/>
      <c r="E231" s="66"/>
      <c r="F231" s="66"/>
      <c r="G231" s="66"/>
      <c r="H231" s="66"/>
    </row>
    <row collapsed="false" customFormat="false" customHeight="true" hidden="true" ht="30" outlineLevel="0" r="232">
      <c r="A232" s="68"/>
      <c r="B232" s="66"/>
      <c r="C232" s="66"/>
      <c r="D232" s="66"/>
      <c r="E232" s="66"/>
      <c r="F232" s="66"/>
      <c r="G232" s="66"/>
      <c r="H232" s="66"/>
    </row>
    <row collapsed="false" customFormat="false" customHeight="false" hidden="true" ht="12.85" outlineLevel="0" r="233">
      <c r="A233" s="68"/>
      <c r="B233" s="66"/>
      <c r="C233" s="66"/>
      <c r="D233" s="66"/>
      <c r="E233" s="66"/>
      <c r="F233" s="66"/>
      <c r="G233" s="66"/>
      <c r="H233" s="66"/>
    </row>
    <row collapsed="false" customFormat="false" customHeight="false" hidden="true" ht="12.85" outlineLevel="0" r="234">
      <c r="A234" s="68"/>
      <c r="B234" s="66"/>
      <c r="C234" s="66"/>
      <c r="D234" s="66"/>
      <c r="E234" s="66"/>
      <c r="F234" s="66"/>
      <c r="G234" s="66"/>
      <c r="H234" s="66"/>
    </row>
    <row collapsed="false" customFormat="false" customHeight="false" hidden="true" ht="12.85" outlineLevel="0" r="235">
      <c r="A235" s="68"/>
      <c r="B235" s="66"/>
      <c r="C235" s="66"/>
      <c r="D235" s="66"/>
      <c r="E235" s="66"/>
      <c r="F235" s="66"/>
      <c r="G235" s="66"/>
      <c r="H235" s="66"/>
    </row>
    <row collapsed="false" customFormat="false" customHeight="false" hidden="true" ht="12.85" outlineLevel="0" r="236">
      <c r="A236" s="68"/>
      <c r="B236" s="66"/>
      <c r="C236" s="66"/>
      <c r="D236" s="66"/>
      <c r="E236" s="66"/>
      <c r="F236" s="66"/>
      <c r="G236" s="66"/>
      <c r="H236" s="66"/>
    </row>
    <row collapsed="false" customFormat="false" customHeight="false" hidden="true" ht="12.85" outlineLevel="0" r="237">
      <c r="A237" s="68"/>
      <c r="B237" s="66"/>
      <c r="C237" s="66"/>
      <c r="D237" s="66"/>
      <c r="E237" s="66"/>
      <c r="F237" s="66"/>
      <c r="G237" s="66"/>
      <c r="H237" s="66"/>
    </row>
    <row collapsed="false" customFormat="false" customHeight="false" hidden="true" ht="12.85" outlineLevel="0" r="238">
      <c r="A238" s="68"/>
      <c r="B238" s="66"/>
      <c r="C238" s="66"/>
      <c r="D238" s="66"/>
      <c r="E238" s="66"/>
      <c r="F238" s="66"/>
      <c r="G238" s="66"/>
      <c r="H238" s="66"/>
    </row>
    <row collapsed="false" customFormat="false" customHeight="false" hidden="true" ht="12.85" outlineLevel="0" r="239">
      <c r="A239" s="68"/>
      <c r="B239" s="66"/>
      <c r="C239" s="66"/>
      <c r="D239" s="66"/>
      <c r="E239" s="66"/>
      <c r="F239" s="66"/>
      <c r="G239" s="66"/>
      <c r="H239" s="66"/>
    </row>
    <row collapsed="false" customFormat="false" customHeight="false" hidden="true" ht="12.85" outlineLevel="0" r="240">
      <c r="A240" s="68"/>
      <c r="B240" s="66"/>
      <c r="C240" s="66"/>
      <c r="D240" s="66"/>
      <c r="E240" s="66"/>
      <c r="F240" s="66"/>
      <c r="G240" s="66"/>
      <c r="H240" s="66"/>
    </row>
    <row collapsed="false" customFormat="false" customHeight="false" hidden="true" ht="12.85" outlineLevel="0" r="241">
      <c r="A241" s="68"/>
      <c r="B241" s="66"/>
      <c r="C241" s="66"/>
      <c r="D241" s="66"/>
      <c r="E241" s="66"/>
      <c r="F241" s="66"/>
      <c r="G241" s="66"/>
      <c r="H241" s="66"/>
    </row>
    <row collapsed="false" customFormat="false" customHeight="false" hidden="true" ht="12.85" outlineLevel="0" r="242">
      <c r="A242" s="68"/>
      <c r="B242" s="66"/>
      <c r="C242" s="66"/>
      <c r="D242" s="66"/>
      <c r="E242" s="66"/>
      <c r="F242" s="66"/>
      <c r="G242" s="66"/>
      <c r="H242" s="66"/>
    </row>
    <row collapsed="false" customFormat="false" customHeight="false" hidden="true" ht="12.85" outlineLevel="0" r="243">
      <c r="A243" s="68"/>
      <c r="B243" s="66"/>
      <c r="C243" s="66"/>
      <c r="D243" s="66"/>
      <c r="E243" s="66"/>
      <c r="F243" s="66"/>
      <c r="G243" s="66"/>
      <c r="H243" s="66"/>
    </row>
    <row collapsed="false" customFormat="false" customHeight="true" hidden="true" ht="164.25" outlineLevel="0" r="244">
      <c r="A244" s="68"/>
      <c r="B244" s="66"/>
      <c r="C244" s="66"/>
      <c r="D244" s="66"/>
      <c r="E244" s="66"/>
      <c r="F244" s="66"/>
      <c r="G244" s="66"/>
      <c r="H244" s="66"/>
      <c r="I244" s="572"/>
      <c r="J244" s="32"/>
      <c r="K244" s="32"/>
      <c r="L244" s="32"/>
      <c r="M244" s="32"/>
      <c r="N244" s="32"/>
      <c r="O244" s="32"/>
      <c r="P244" s="32"/>
    </row>
    <row collapsed="false" customFormat="false" customHeight="true" hidden="true" ht="45.75" outlineLevel="0" r="245">
      <c r="A245" s="68"/>
      <c r="B245" s="66"/>
      <c r="C245" s="66"/>
      <c r="D245" s="66"/>
      <c r="E245" s="66"/>
      <c r="F245" s="66"/>
      <c r="G245" s="66"/>
      <c r="H245" s="66"/>
      <c r="I245" s="572"/>
      <c r="J245" s="32"/>
      <c r="K245" s="32"/>
      <c r="L245" s="32"/>
      <c r="M245" s="32"/>
      <c r="N245" s="32"/>
      <c r="O245" s="32"/>
      <c r="P245" s="229"/>
    </row>
    <row collapsed="false" customFormat="false" customHeight="false" hidden="true" ht="14.05" outlineLevel="0" r="246">
      <c r="A246" s="68"/>
      <c r="B246" s="66"/>
      <c r="C246" s="66"/>
      <c r="D246" s="66"/>
      <c r="E246" s="66"/>
      <c r="F246" s="66"/>
      <c r="G246" s="66"/>
      <c r="H246" s="66"/>
      <c r="I246" s="632"/>
      <c r="J246" s="389"/>
      <c r="K246" s="389"/>
      <c r="L246" s="389"/>
      <c r="M246" s="389"/>
      <c r="N246" s="389"/>
      <c r="O246" s="389"/>
      <c r="P246" s="229"/>
    </row>
    <row collapsed="false" customFormat="false" customHeight="true" hidden="true" ht="74.25" outlineLevel="0" r="247">
      <c r="A247" s="68"/>
      <c r="B247" s="66"/>
      <c r="C247" s="631"/>
      <c r="D247" s="66"/>
      <c r="E247" s="66"/>
      <c r="F247" s="66"/>
      <c r="G247" s="66"/>
      <c r="H247" s="66"/>
      <c r="I247" s="633"/>
      <c r="J247" s="503"/>
      <c r="K247" s="338"/>
      <c r="L247" s="338"/>
      <c r="M247" s="338"/>
      <c r="N247" s="237"/>
      <c r="O247" s="237"/>
      <c r="P247" s="238"/>
    </row>
    <row collapsed="false" customFormat="false" customHeight="true" hidden="true" ht="16.5" outlineLevel="0" r="248">
      <c r="A248" s="68"/>
      <c r="B248" s="66"/>
      <c r="C248" s="631"/>
      <c r="D248" s="66"/>
      <c r="E248" s="66"/>
      <c r="F248" s="66"/>
      <c r="G248" s="66"/>
      <c r="H248" s="66"/>
      <c r="I248" s="634"/>
      <c r="J248" s="233"/>
      <c r="K248" s="233"/>
      <c r="L248" s="233"/>
      <c r="M248" s="233"/>
      <c r="N248" s="240"/>
      <c r="O248" s="240"/>
      <c r="P248" s="241"/>
    </row>
    <row collapsed="false" customFormat="false" customHeight="true" hidden="true" ht="16.5" outlineLevel="0" r="249">
      <c r="A249" s="68"/>
      <c r="B249" s="66"/>
      <c r="C249" s="631"/>
      <c r="D249" s="66"/>
      <c r="E249" s="66"/>
      <c r="F249" s="66"/>
      <c r="G249" s="66"/>
      <c r="H249" s="66"/>
      <c r="I249" s="634"/>
      <c r="J249" s="233"/>
      <c r="K249" s="233"/>
      <c r="L249" s="233"/>
      <c r="M249" s="233"/>
      <c r="N249" s="240"/>
      <c r="O249" s="240"/>
      <c r="P249" s="241"/>
    </row>
    <row collapsed="false" customFormat="false" customHeight="true" hidden="true" ht="16.5" outlineLevel="0" r="250">
      <c r="A250" s="68"/>
      <c r="B250" s="66"/>
      <c r="C250" s="631"/>
      <c r="D250" s="66"/>
      <c r="E250" s="66"/>
      <c r="F250" s="66"/>
      <c r="G250" s="66"/>
      <c r="H250" s="66"/>
      <c r="I250" s="634"/>
      <c r="J250" s="233"/>
      <c r="K250" s="233"/>
      <c r="L250" s="233"/>
      <c r="M250" s="233"/>
      <c r="N250" s="240"/>
      <c r="O250" s="240"/>
      <c r="P250" s="241"/>
    </row>
    <row collapsed="false" customFormat="false" customHeight="true" hidden="true" ht="16.5" outlineLevel="0" r="251">
      <c r="A251" s="68"/>
      <c r="B251" s="66"/>
      <c r="C251" s="631"/>
      <c r="D251" s="66"/>
      <c r="E251" s="66"/>
      <c r="F251" s="66"/>
      <c r="G251" s="66"/>
      <c r="H251" s="66"/>
      <c r="I251" s="633"/>
      <c r="J251" s="233"/>
      <c r="K251" s="233"/>
      <c r="L251" s="233"/>
      <c r="M251" s="233"/>
      <c r="N251" s="245"/>
      <c r="O251" s="245"/>
      <c r="P251" s="246"/>
    </row>
    <row collapsed="false" customFormat="false" customHeight="true" hidden="true" ht="16.5" outlineLevel="0" r="252">
      <c r="A252" s="68"/>
      <c r="B252" s="66"/>
      <c r="C252" s="631"/>
      <c r="D252" s="66"/>
      <c r="E252" s="66"/>
      <c r="F252" s="66"/>
      <c r="G252" s="66"/>
      <c r="H252" s="66"/>
      <c r="I252" s="634"/>
      <c r="J252" s="213"/>
      <c r="K252" s="213"/>
      <c r="L252" s="213"/>
      <c r="M252" s="213"/>
      <c r="N252" s="247"/>
      <c r="O252" s="247"/>
      <c r="P252" s="238"/>
    </row>
    <row collapsed="false" customFormat="false" customHeight="true" hidden="true" ht="16.5" outlineLevel="0" r="253">
      <c r="A253" s="68"/>
      <c r="B253" s="66"/>
      <c r="C253" s="631"/>
      <c r="D253" s="66"/>
      <c r="E253" s="66"/>
      <c r="F253" s="66"/>
      <c r="G253" s="66"/>
      <c r="H253" s="66"/>
      <c r="I253" s="633"/>
      <c r="J253" s="233"/>
      <c r="K253" s="233"/>
      <c r="L253" s="233"/>
      <c r="M253" s="233"/>
      <c r="N253" s="245"/>
      <c r="O253" s="245"/>
      <c r="P253" s="241"/>
    </row>
    <row collapsed="false" customFormat="false" customHeight="true" hidden="true" ht="16.5" outlineLevel="0" r="254">
      <c r="A254" s="68"/>
      <c r="B254" s="66"/>
      <c r="C254" s="631"/>
      <c r="D254" s="66"/>
      <c r="E254" s="66"/>
      <c r="F254" s="66"/>
      <c r="G254" s="66"/>
      <c r="H254" s="66"/>
      <c r="I254" s="634"/>
      <c r="J254" s="233"/>
      <c r="K254" s="233"/>
      <c r="L254" s="233"/>
      <c r="M254" s="233"/>
      <c r="N254" s="245"/>
      <c r="O254" s="245"/>
      <c r="P254" s="241"/>
    </row>
    <row collapsed="false" customFormat="false" customHeight="true" hidden="true" ht="16.5" outlineLevel="0" r="255">
      <c r="A255" s="68"/>
      <c r="B255" s="66"/>
      <c r="C255" s="631"/>
      <c r="D255" s="66"/>
      <c r="E255" s="66"/>
      <c r="F255" s="66"/>
      <c r="G255" s="66"/>
      <c r="H255" s="66"/>
      <c r="I255" s="634"/>
      <c r="J255" s="233"/>
      <c r="K255" s="233"/>
      <c r="L255" s="233"/>
      <c r="M255" s="233"/>
      <c r="N255" s="245"/>
      <c r="O255" s="245"/>
      <c r="P255" s="241"/>
    </row>
    <row collapsed="false" customFormat="false" customHeight="true" hidden="true" ht="16.5" outlineLevel="0" r="256">
      <c r="A256" s="68"/>
      <c r="B256" s="66"/>
      <c r="C256" s="631"/>
      <c r="D256" s="66"/>
      <c r="E256" s="66"/>
      <c r="F256" s="66"/>
      <c r="G256" s="66"/>
      <c r="H256" s="66"/>
      <c r="I256" s="633"/>
      <c r="J256" s="233"/>
      <c r="K256" s="233"/>
      <c r="L256" s="233"/>
      <c r="M256" s="233"/>
      <c r="N256" s="245"/>
      <c r="O256" s="245"/>
      <c r="P256" s="246"/>
    </row>
    <row collapsed="false" customFormat="false" customHeight="true" hidden="true" ht="15.75" outlineLevel="0" r="257">
      <c r="A257" s="68"/>
      <c r="B257" s="66"/>
      <c r="C257" s="631"/>
      <c r="D257" s="66"/>
      <c r="E257" s="66"/>
      <c r="F257" s="66"/>
      <c r="G257" s="66"/>
      <c r="H257" s="66"/>
      <c r="I257" s="249"/>
      <c r="J257" s="213"/>
      <c r="K257" s="213"/>
      <c r="L257" s="213"/>
      <c r="M257" s="213"/>
      <c r="N257" s="247"/>
      <c r="O257" s="247"/>
      <c r="P257" s="238"/>
    </row>
    <row collapsed="false" customFormat="false" customHeight="true" hidden="true" ht="15.75" outlineLevel="0" r="258">
      <c r="A258" s="68"/>
      <c r="B258" s="66"/>
      <c r="C258" s="631"/>
      <c r="D258" s="66"/>
      <c r="E258" s="66"/>
      <c r="F258" s="66"/>
      <c r="G258" s="66"/>
      <c r="H258" s="66"/>
      <c r="I258" s="251"/>
      <c r="J258" s="233"/>
      <c r="K258" s="233"/>
      <c r="L258" s="233"/>
      <c r="M258" s="233"/>
      <c r="N258" s="245"/>
      <c r="O258" s="245"/>
      <c r="P258" s="241"/>
    </row>
    <row collapsed="false" customFormat="false" customHeight="true" hidden="true" ht="15.75" outlineLevel="0" r="259">
      <c r="A259" s="68"/>
      <c r="B259" s="66"/>
      <c r="C259" s="631"/>
      <c r="D259" s="66"/>
      <c r="E259" s="66"/>
      <c r="F259" s="66"/>
      <c r="G259" s="66"/>
      <c r="H259" s="66"/>
      <c r="I259" s="251"/>
      <c r="J259" s="233"/>
      <c r="K259" s="233"/>
      <c r="L259" s="233"/>
      <c r="M259" s="233"/>
      <c r="N259" s="245"/>
      <c r="O259" s="245"/>
      <c r="P259" s="241"/>
    </row>
    <row collapsed="false" customFormat="false" customHeight="true" hidden="true" ht="15.75" outlineLevel="0" r="260">
      <c r="A260" s="68"/>
      <c r="B260" s="66"/>
      <c r="C260" s="631"/>
      <c r="D260" s="66"/>
      <c r="E260" s="66"/>
      <c r="F260" s="66"/>
      <c r="G260" s="66"/>
      <c r="H260" s="66"/>
      <c r="I260" s="251"/>
      <c r="J260" s="233"/>
      <c r="K260" s="233"/>
      <c r="L260" s="233"/>
      <c r="M260" s="233"/>
      <c r="N260" s="245"/>
      <c r="O260" s="245"/>
      <c r="P260" s="241"/>
    </row>
    <row collapsed="false" customFormat="false" customHeight="true" hidden="true" ht="30" outlineLevel="0" r="261">
      <c r="A261" s="68"/>
      <c r="B261" s="66"/>
      <c r="C261" s="631"/>
      <c r="D261" s="66"/>
      <c r="E261" s="66"/>
      <c r="F261" s="66"/>
      <c r="G261" s="66"/>
      <c r="H261" s="66"/>
      <c r="I261" s="253"/>
      <c r="J261" s="233"/>
      <c r="K261" s="233"/>
      <c r="L261" s="233"/>
      <c r="M261" s="233"/>
      <c r="N261" s="245"/>
      <c r="O261" s="245"/>
      <c r="P261" s="246"/>
    </row>
    <row collapsed="false" customFormat="false" customHeight="true" hidden="true" ht="16.5" outlineLevel="0" r="262">
      <c r="A262" s="68"/>
      <c r="B262" s="66"/>
      <c r="C262" s="631"/>
      <c r="D262" s="66"/>
      <c r="E262" s="66"/>
      <c r="F262" s="66"/>
      <c r="G262" s="66"/>
      <c r="H262" s="66"/>
      <c r="I262" s="635"/>
      <c r="J262" s="512"/>
      <c r="K262" s="512"/>
      <c r="L262" s="512"/>
      <c r="M262" s="512"/>
      <c r="N262" s="259"/>
      <c r="O262" s="259"/>
      <c r="P262" s="260"/>
    </row>
    <row collapsed="false" customFormat="false" customHeight="true" hidden="true" ht="16.5" outlineLevel="0" r="263">
      <c r="A263" s="68"/>
      <c r="B263" s="66"/>
      <c r="C263" s="631"/>
      <c r="D263" s="66"/>
      <c r="E263" s="66"/>
      <c r="F263" s="66"/>
      <c r="G263" s="66"/>
      <c r="H263" s="66"/>
      <c r="I263" s="635"/>
      <c r="J263" s="245"/>
      <c r="K263" s="245"/>
      <c r="L263" s="245"/>
      <c r="M263" s="245"/>
      <c r="N263" s="264"/>
      <c r="O263" s="264"/>
      <c r="P263" s="265"/>
    </row>
    <row collapsed="false" customFormat="false" customHeight="true" hidden="true" ht="16.5" outlineLevel="0" r="264">
      <c r="A264" s="68"/>
      <c r="B264" s="66"/>
      <c r="C264" s="631"/>
      <c r="D264" s="66"/>
      <c r="E264" s="66"/>
      <c r="F264" s="66"/>
      <c r="G264" s="66"/>
      <c r="H264" s="66"/>
      <c r="I264" s="635"/>
      <c r="J264" s="245"/>
      <c r="K264" s="245"/>
      <c r="L264" s="245"/>
      <c r="M264" s="245"/>
      <c r="N264" s="264"/>
      <c r="O264" s="264"/>
      <c r="P264" s="265"/>
    </row>
    <row collapsed="false" customFormat="false" customHeight="true" hidden="true" ht="16.5" outlineLevel="0" r="265">
      <c r="A265" s="68"/>
      <c r="B265" s="66"/>
      <c r="C265" s="631"/>
      <c r="D265" s="66"/>
      <c r="E265" s="66"/>
      <c r="F265" s="66"/>
      <c r="G265" s="66"/>
      <c r="H265" s="66"/>
      <c r="I265" s="635"/>
      <c r="J265" s="245"/>
      <c r="K265" s="245"/>
      <c r="L265" s="245"/>
      <c r="M265" s="245"/>
      <c r="N265" s="264"/>
      <c r="O265" s="264"/>
      <c r="P265" s="265"/>
    </row>
    <row collapsed="false" customFormat="false" customHeight="true" hidden="true" ht="16.5" outlineLevel="0" r="266">
      <c r="A266" s="68"/>
      <c r="B266" s="66"/>
      <c r="C266" s="631"/>
      <c r="D266" s="66"/>
      <c r="E266" s="66"/>
      <c r="F266" s="66"/>
      <c r="G266" s="66"/>
      <c r="H266" s="66"/>
      <c r="I266" s="635"/>
      <c r="J266" s="245"/>
      <c r="K266" s="245"/>
      <c r="L266" s="245"/>
      <c r="M266" s="245"/>
      <c r="N266" s="264"/>
      <c r="O266" s="264"/>
      <c r="P266" s="265"/>
    </row>
    <row collapsed="false" customFormat="false" customHeight="true" hidden="true" ht="16.5" outlineLevel="0" r="267">
      <c r="A267" s="68"/>
      <c r="B267" s="66"/>
      <c r="C267" s="631"/>
      <c r="D267" s="66"/>
      <c r="E267" s="66"/>
      <c r="F267" s="66"/>
      <c r="G267" s="66"/>
      <c r="H267" s="66"/>
      <c r="I267" s="282"/>
      <c r="J267" s="518"/>
      <c r="K267" s="518"/>
      <c r="L267" s="518"/>
      <c r="M267" s="518"/>
      <c r="N267" s="271"/>
      <c r="O267" s="271"/>
      <c r="P267" s="272"/>
    </row>
    <row collapsed="false" customFormat="false" customHeight="true" hidden="true" ht="16.5" outlineLevel="0" r="268">
      <c r="A268" s="68"/>
      <c r="B268" s="66"/>
      <c r="C268" s="631"/>
      <c r="D268" s="66"/>
      <c r="E268" s="66"/>
      <c r="F268" s="66"/>
      <c r="G268" s="66"/>
      <c r="H268" s="66"/>
      <c r="I268" s="325"/>
      <c r="J268" s="285"/>
      <c r="K268" s="285"/>
      <c r="L268" s="285"/>
      <c r="M268" s="285"/>
      <c r="N268" s="277"/>
      <c r="O268" s="277"/>
      <c r="P268" s="278"/>
    </row>
    <row collapsed="false" customFormat="false" customHeight="true" hidden="true" ht="16.5" outlineLevel="0" r="269">
      <c r="A269" s="68"/>
      <c r="B269" s="66"/>
      <c r="C269" s="631"/>
      <c r="D269" s="66"/>
      <c r="E269" s="66"/>
      <c r="F269" s="66"/>
      <c r="G269" s="66"/>
      <c r="H269" s="66"/>
      <c r="I269" s="636"/>
      <c r="J269" s="285"/>
      <c r="K269" s="285"/>
      <c r="L269" s="285"/>
      <c r="M269" s="285"/>
      <c r="N269" s="280"/>
      <c r="O269" s="280"/>
      <c r="P269" s="278"/>
    </row>
    <row collapsed="false" customFormat="false" customHeight="true" hidden="true" ht="16.5" outlineLevel="0" r="270">
      <c r="A270" s="68"/>
      <c r="B270" s="66"/>
      <c r="C270" s="631"/>
      <c r="D270" s="66"/>
      <c r="E270" s="66"/>
      <c r="F270" s="66"/>
      <c r="G270" s="66"/>
      <c r="H270" s="66"/>
      <c r="I270" s="325"/>
      <c r="J270" s="522"/>
      <c r="K270" s="522"/>
      <c r="L270" s="522"/>
      <c r="M270" s="522"/>
      <c r="N270" s="277"/>
      <c r="O270" s="277"/>
      <c r="P270" s="281"/>
    </row>
    <row collapsed="false" customFormat="false" customHeight="true" hidden="true" ht="27.75" outlineLevel="0" r="271">
      <c r="A271" s="68"/>
      <c r="B271" s="66"/>
      <c r="C271" s="631"/>
      <c r="D271" s="66"/>
      <c r="E271" s="66"/>
      <c r="F271" s="66"/>
      <c r="G271" s="66"/>
      <c r="H271" s="66"/>
      <c r="I271" s="282"/>
      <c r="J271" s="518"/>
      <c r="K271" s="518"/>
      <c r="L271" s="518"/>
      <c r="M271" s="518"/>
      <c r="N271" s="271"/>
      <c r="O271" s="271"/>
      <c r="P271" s="272"/>
    </row>
    <row collapsed="false" customFormat="false" customHeight="true" hidden="true" ht="16.5" outlineLevel="0" r="272">
      <c r="A272" s="68"/>
      <c r="B272" s="66"/>
      <c r="C272" s="631"/>
      <c r="D272" s="66"/>
      <c r="E272" s="66"/>
      <c r="F272" s="66"/>
      <c r="G272" s="66"/>
      <c r="H272" s="66"/>
      <c r="I272" s="636"/>
      <c r="J272" s="285"/>
      <c r="K272" s="285"/>
      <c r="L272" s="285"/>
      <c r="M272" s="285"/>
      <c r="N272" s="285"/>
      <c r="O272" s="285"/>
      <c r="P272" s="286"/>
    </row>
    <row collapsed="false" customFormat="false" customHeight="true" hidden="true" ht="16.5" outlineLevel="0" r="273">
      <c r="A273" s="68"/>
      <c r="B273" s="66"/>
      <c r="C273" s="631"/>
      <c r="D273" s="66"/>
      <c r="E273" s="66"/>
      <c r="F273" s="66"/>
      <c r="G273" s="66"/>
      <c r="H273" s="66"/>
      <c r="I273" s="325"/>
      <c r="J273" s="285"/>
      <c r="K273" s="285"/>
      <c r="L273" s="285"/>
      <c r="M273" s="285"/>
      <c r="N273" s="287"/>
      <c r="O273" s="287"/>
      <c r="P273" s="286"/>
    </row>
    <row collapsed="false" customFormat="false" customHeight="true" hidden="true" ht="16.5" outlineLevel="0" r="274">
      <c r="A274" s="68"/>
      <c r="B274" s="66"/>
      <c r="C274" s="631"/>
      <c r="D274" s="66"/>
      <c r="E274" s="66"/>
      <c r="F274" s="66"/>
      <c r="G274" s="66"/>
      <c r="H274" s="66"/>
      <c r="I274" s="325"/>
      <c r="J274" s="285"/>
      <c r="K274" s="285"/>
      <c r="L274" s="285"/>
      <c r="M274" s="285"/>
      <c r="N274" s="288"/>
      <c r="O274" s="288"/>
      <c r="P274" s="286"/>
    </row>
    <row collapsed="false" customFormat="false" customHeight="true" hidden="true" ht="15.75" outlineLevel="0" r="275">
      <c r="A275" s="68"/>
      <c r="B275" s="66"/>
      <c r="C275" s="631"/>
      <c r="D275" s="66"/>
      <c r="E275" s="66"/>
      <c r="F275" s="66"/>
      <c r="G275" s="66"/>
      <c r="H275" s="66"/>
      <c r="I275" s="291"/>
      <c r="J275" s="518"/>
      <c r="K275" s="518"/>
      <c r="L275" s="518"/>
      <c r="M275" s="518"/>
      <c r="N275" s="292"/>
      <c r="O275" s="292"/>
      <c r="P275" s="272"/>
    </row>
    <row collapsed="false" customFormat="false" customHeight="true" hidden="true" ht="15.75" outlineLevel="0" r="276">
      <c r="A276" s="68"/>
      <c r="B276" s="66"/>
      <c r="C276" s="631"/>
      <c r="D276" s="66"/>
      <c r="E276" s="66"/>
      <c r="F276" s="66"/>
      <c r="G276" s="66"/>
      <c r="H276" s="66"/>
      <c r="I276" s="294"/>
      <c r="J276" s="285"/>
      <c r="K276" s="285"/>
      <c r="L276" s="285"/>
      <c r="M276" s="285"/>
      <c r="N276" s="285"/>
      <c r="O276" s="285"/>
      <c r="P276" s="286"/>
    </row>
    <row collapsed="false" customFormat="false" customHeight="true" hidden="true" ht="15.75" outlineLevel="0" r="277">
      <c r="A277" s="68"/>
      <c r="B277" s="66"/>
      <c r="C277" s="631"/>
      <c r="D277" s="66"/>
      <c r="E277" s="66"/>
      <c r="F277" s="66"/>
      <c r="G277" s="66"/>
      <c r="H277" s="66"/>
      <c r="I277" s="294"/>
      <c r="J277" s="285"/>
      <c r="K277" s="285"/>
      <c r="L277" s="285"/>
      <c r="M277" s="285"/>
      <c r="N277" s="285"/>
      <c r="O277" s="285"/>
      <c r="P277" s="286"/>
    </row>
    <row collapsed="false" customFormat="false" customHeight="true" hidden="true" ht="15.75" outlineLevel="0" r="278">
      <c r="A278" s="68"/>
      <c r="B278" s="66"/>
      <c r="C278" s="631"/>
      <c r="D278" s="66"/>
      <c r="E278" s="66"/>
      <c r="F278" s="66"/>
      <c r="G278" s="66"/>
      <c r="H278" s="66"/>
      <c r="I278" s="294"/>
      <c r="J278" s="522"/>
      <c r="K278" s="522"/>
      <c r="L278" s="522"/>
      <c r="M278" s="522"/>
      <c r="N278" s="285"/>
      <c r="O278" s="285"/>
      <c r="P278" s="286"/>
    </row>
    <row collapsed="false" customFormat="false" customHeight="false" hidden="true" ht="15.25" outlineLevel="0" r="279">
      <c r="A279" s="68"/>
      <c r="B279" s="66"/>
      <c r="C279" s="631"/>
      <c r="D279" s="66"/>
      <c r="E279" s="66"/>
      <c r="F279" s="66"/>
      <c r="G279" s="66"/>
      <c r="H279" s="66"/>
      <c r="I279" s="637"/>
      <c r="J279" s="531"/>
      <c r="K279" s="531"/>
      <c r="L279" s="531"/>
      <c r="M279" s="531"/>
      <c r="N279" s="532"/>
      <c r="O279" s="532"/>
      <c r="P279" s="301"/>
    </row>
    <row collapsed="false" customFormat="false" customHeight="true" hidden="true" ht="15" outlineLevel="0" r="280">
      <c r="A280" s="68"/>
      <c r="B280" s="66"/>
      <c r="C280" s="631"/>
      <c r="D280" s="66"/>
      <c r="E280" s="66"/>
      <c r="F280" s="66"/>
      <c r="G280" s="66"/>
      <c r="H280" s="66"/>
      <c r="I280" s="551"/>
      <c r="J280" s="316"/>
      <c r="K280" s="316"/>
      <c r="L280" s="316"/>
      <c r="M280" s="316"/>
      <c r="N280" s="316"/>
      <c r="O280" s="316"/>
      <c r="P280" s="233"/>
    </row>
    <row collapsed="false" customFormat="false" customHeight="false" hidden="true" ht="14.05" outlineLevel="0" r="281">
      <c r="A281" s="68"/>
      <c r="B281" s="66"/>
      <c r="C281" s="631"/>
      <c r="D281" s="66"/>
      <c r="E281" s="66"/>
      <c r="F281" s="66"/>
      <c r="G281" s="66"/>
      <c r="H281" s="66"/>
      <c r="I281" s="551"/>
      <c r="J281" s="316"/>
      <c r="K281" s="316"/>
      <c r="L281" s="316"/>
      <c r="M281" s="316"/>
      <c r="N281" s="316"/>
      <c r="O281" s="316"/>
      <c r="P281" s="233"/>
    </row>
    <row collapsed="false" customFormat="false" customHeight="false" hidden="true" ht="14.05" outlineLevel="0" r="282">
      <c r="A282" s="68"/>
      <c r="B282" s="66"/>
      <c r="C282" s="631"/>
      <c r="D282" s="66"/>
      <c r="E282" s="66"/>
      <c r="F282" s="66"/>
      <c r="G282" s="66"/>
      <c r="H282" s="66"/>
      <c r="I282" s="638"/>
      <c r="J282" s="535"/>
      <c r="K282" s="535"/>
      <c r="L282" s="537"/>
      <c r="M282" s="537"/>
      <c r="N282" s="537"/>
      <c r="O282" s="537"/>
      <c r="P282" s="303"/>
    </row>
    <row collapsed="false" customFormat="false" customHeight="true" hidden="true" ht="15.75" outlineLevel="0" r="283">
      <c r="A283" s="68"/>
      <c r="B283" s="66"/>
      <c r="C283" s="631"/>
      <c r="D283" s="66"/>
      <c r="E283" s="66"/>
      <c r="F283" s="66"/>
      <c r="G283" s="66"/>
      <c r="H283" s="66"/>
      <c r="I283" s="551"/>
      <c r="J283" s="304"/>
      <c r="K283" s="304"/>
      <c r="L283" s="233"/>
      <c r="M283" s="233"/>
      <c r="N283" s="233"/>
      <c r="O283" s="233"/>
      <c r="P283" s="304"/>
    </row>
    <row collapsed="false" customFormat="false" customHeight="true" hidden="true" ht="15.75" outlineLevel="0" r="284">
      <c r="A284" s="68"/>
      <c r="B284" s="66"/>
      <c r="C284" s="631"/>
      <c r="D284" s="66"/>
      <c r="E284" s="66"/>
      <c r="F284" s="66"/>
      <c r="G284" s="66"/>
      <c r="H284" s="66"/>
      <c r="I284" s="551"/>
      <c r="J284" s="233"/>
      <c r="K284" s="233"/>
      <c r="L284" s="233"/>
      <c r="M284" s="233"/>
      <c r="N284" s="233"/>
      <c r="O284" s="233"/>
      <c r="P284" s="304"/>
    </row>
    <row collapsed="false" customFormat="false" customHeight="true" hidden="true" ht="15.75" outlineLevel="0" r="285">
      <c r="A285" s="68"/>
      <c r="B285" s="66"/>
      <c r="C285" s="631"/>
      <c r="D285" s="66"/>
      <c r="E285" s="66"/>
      <c r="F285" s="66"/>
      <c r="G285" s="66"/>
      <c r="H285" s="66"/>
      <c r="I285" s="551"/>
      <c r="J285" s="233"/>
      <c r="K285" s="233"/>
      <c r="L285" s="233"/>
      <c r="M285" s="233"/>
      <c r="N285" s="233"/>
      <c r="O285" s="233"/>
      <c r="P285" s="304"/>
    </row>
    <row collapsed="false" customFormat="false" customHeight="false" hidden="true" ht="14.05" outlineLevel="0" r="286">
      <c r="A286" s="68"/>
      <c r="B286" s="66"/>
      <c r="C286" s="631"/>
      <c r="D286" s="66"/>
      <c r="E286" s="66"/>
      <c r="F286" s="66"/>
      <c r="G286" s="66"/>
      <c r="H286" s="66"/>
      <c r="I286" s="639"/>
      <c r="J286" s="285"/>
      <c r="K286" s="285"/>
      <c r="L286" s="285"/>
      <c r="M286" s="285"/>
      <c r="N286" s="285"/>
      <c r="O286" s="285"/>
      <c r="P286" s="303"/>
    </row>
    <row collapsed="false" customFormat="false" customHeight="true" hidden="true" ht="15.75" outlineLevel="0" r="287">
      <c r="A287" s="68"/>
      <c r="B287" s="66"/>
      <c r="C287" s="631"/>
      <c r="D287" s="66"/>
      <c r="E287" s="66"/>
      <c r="F287" s="66"/>
      <c r="G287" s="66"/>
      <c r="H287" s="66"/>
      <c r="I287" s="551"/>
      <c r="J287" s="233"/>
      <c r="K287" s="233"/>
      <c r="L287" s="233"/>
      <c r="M287" s="233"/>
      <c r="N287" s="233"/>
      <c r="O287" s="233"/>
      <c r="P287" s="304"/>
    </row>
    <row collapsed="false" customFormat="false" customHeight="true" hidden="true" ht="15.75" outlineLevel="0" r="288">
      <c r="A288" s="68"/>
      <c r="B288" s="66"/>
      <c r="C288" s="631"/>
      <c r="D288" s="66"/>
      <c r="E288" s="66"/>
      <c r="F288" s="66"/>
      <c r="G288" s="66"/>
      <c r="H288" s="66"/>
      <c r="I288" s="551"/>
      <c r="J288" s="233"/>
      <c r="K288" s="233"/>
      <c r="L288" s="233"/>
      <c r="M288" s="233"/>
      <c r="N288" s="233"/>
      <c r="O288" s="233"/>
      <c r="P288" s="304"/>
    </row>
    <row collapsed="false" customFormat="false" customHeight="true" hidden="true" ht="15.75" outlineLevel="0" r="289">
      <c r="A289" s="68"/>
      <c r="B289" s="66"/>
      <c r="C289" s="631"/>
      <c r="D289" s="66"/>
      <c r="E289" s="66"/>
      <c r="F289" s="66"/>
      <c r="G289" s="66"/>
      <c r="H289" s="66"/>
      <c r="I289" s="551"/>
      <c r="J289" s="233"/>
      <c r="K289" s="233"/>
      <c r="L289" s="233"/>
      <c r="M289" s="233"/>
      <c r="N289" s="233"/>
      <c r="O289" s="233"/>
      <c r="P289" s="304"/>
    </row>
    <row collapsed="false" customFormat="false" customHeight="false" hidden="true" ht="14.05" outlineLevel="0" r="290">
      <c r="A290" s="68"/>
      <c r="B290" s="66"/>
      <c r="C290" s="631"/>
      <c r="D290" s="66"/>
      <c r="E290" s="66"/>
      <c r="F290" s="66"/>
      <c r="G290" s="66"/>
      <c r="H290" s="66"/>
      <c r="I290" s="579"/>
      <c r="J290" s="540"/>
      <c r="K290" s="540"/>
      <c r="L290" s="540"/>
      <c r="M290" s="540"/>
      <c r="N290" s="540"/>
      <c r="O290" s="540"/>
      <c r="P290" s="308"/>
    </row>
    <row collapsed="false" customFormat="false" customHeight="true" hidden="true" ht="15.75" outlineLevel="0" r="291">
      <c r="A291" s="68"/>
      <c r="B291" s="66"/>
      <c r="C291" s="631"/>
      <c r="D291" s="66"/>
      <c r="E291" s="66"/>
      <c r="F291" s="66"/>
      <c r="G291" s="66"/>
      <c r="H291" s="66"/>
      <c r="I291" s="639"/>
      <c r="J291" s="536"/>
      <c r="K291" s="536"/>
      <c r="L291" s="536"/>
      <c r="M291" s="536"/>
      <c r="N291" s="536"/>
      <c r="O291" s="536"/>
      <c r="P291" s="310"/>
    </row>
    <row collapsed="false" customFormat="false" customHeight="true" hidden="true" ht="45.75" outlineLevel="0" r="292">
      <c r="A292" s="68"/>
      <c r="B292" s="66"/>
      <c r="C292" s="631"/>
      <c r="D292" s="66"/>
      <c r="E292" s="66"/>
      <c r="F292" s="66"/>
      <c r="G292" s="66"/>
      <c r="H292" s="66"/>
      <c r="I292" s="313"/>
      <c r="J292" s="233"/>
      <c r="K292" s="233"/>
      <c r="L292" s="233"/>
      <c r="M292" s="233"/>
      <c r="N292" s="233"/>
      <c r="O292" s="233"/>
      <c r="P292" s="281"/>
    </row>
    <row collapsed="false" customFormat="false" customHeight="true" hidden="true" ht="147.75" outlineLevel="0" r="293">
      <c r="A293" s="68"/>
      <c r="B293" s="66"/>
      <c r="C293" s="631"/>
      <c r="D293" s="66"/>
      <c r="E293" s="66"/>
      <c r="F293" s="66"/>
      <c r="G293" s="66"/>
      <c r="H293" s="66"/>
      <c r="I293" s="640"/>
      <c r="J293" s="545"/>
      <c r="K293" s="545"/>
      <c r="L293" s="537"/>
      <c r="M293" s="537"/>
      <c r="N293" s="537"/>
      <c r="O293" s="537"/>
      <c r="P293" s="303"/>
    </row>
    <row collapsed="false" customFormat="false" customHeight="true" hidden="true" ht="15.75" outlineLevel="0" r="294">
      <c r="A294" s="68"/>
      <c r="B294" s="66"/>
      <c r="C294" s="631"/>
      <c r="D294" s="66"/>
      <c r="E294" s="66"/>
      <c r="F294" s="66"/>
      <c r="G294" s="66"/>
      <c r="H294" s="66"/>
      <c r="I294" s="546"/>
      <c r="J294" s="233"/>
      <c r="K294" s="233"/>
      <c r="L294" s="233"/>
      <c r="M294" s="233"/>
      <c r="N294" s="233"/>
      <c r="O294" s="233"/>
      <c r="P294" s="304"/>
    </row>
    <row collapsed="false" customFormat="false" customHeight="true" hidden="true" ht="15.75" outlineLevel="0" r="295">
      <c r="A295" s="68"/>
      <c r="B295" s="66"/>
      <c r="C295" s="631"/>
      <c r="D295" s="66"/>
      <c r="E295" s="66"/>
      <c r="F295" s="66"/>
      <c r="G295" s="66"/>
      <c r="H295" s="66"/>
      <c r="I295" s="546"/>
      <c r="J295" s="233"/>
      <c r="K295" s="233"/>
      <c r="L295" s="233"/>
      <c r="M295" s="233"/>
      <c r="N295" s="233"/>
      <c r="O295" s="233"/>
      <c r="P295" s="304"/>
    </row>
    <row collapsed="false" customFormat="false" customHeight="true" hidden="true" ht="15.75" outlineLevel="0" r="296">
      <c r="A296" s="68"/>
      <c r="B296" s="66"/>
      <c r="C296" s="631"/>
      <c r="D296" s="66"/>
      <c r="E296" s="66"/>
      <c r="F296" s="66"/>
      <c r="G296" s="66"/>
      <c r="H296" s="66"/>
      <c r="I296" s="334"/>
      <c r="J296" s="534"/>
      <c r="K296" s="534"/>
      <c r="L296" s="534"/>
      <c r="M296" s="534"/>
      <c r="N296" s="534"/>
      <c r="O296" s="534"/>
      <c r="P296" s="316"/>
    </row>
    <row collapsed="false" customFormat="false" customHeight="true" hidden="true" ht="192.75" outlineLevel="0" r="297">
      <c r="A297" s="68"/>
      <c r="B297" s="66"/>
      <c r="C297" s="631"/>
      <c r="D297" s="66"/>
      <c r="E297" s="66"/>
      <c r="F297" s="66"/>
      <c r="G297" s="66"/>
      <c r="H297" s="66"/>
      <c r="I297" s="524"/>
      <c r="J297" s="545"/>
      <c r="K297" s="545"/>
      <c r="L297" s="535"/>
      <c r="M297" s="535"/>
      <c r="N297" s="535"/>
      <c r="O297" s="535"/>
      <c r="P297" s="310"/>
    </row>
    <row collapsed="false" customFormat="false" customHeight="true" hidden="true" ht="15.75" outlineLevel="0" r="298">
      <c r="A298" s="68"/>
      <c r="B298" s="66"/>
      <c r="C298" s="631"/>
      <c r="D298" s="66"/>
      <c r="E298" s="66"/>
      <c r="F298" s="66"/>
      <c r="G298" s="66"/>
      <c r="H298" s="66"/>
      <c r="I298" s="546"/>
      <c r="J298" s="550"/>
      <c r="K298" s="550"/>
      <c r="L298" s="304"/>
      <c r="M298" s="304"/>
      <c r="N298" s="304"/>
      <c r="O298" s="304"/>
      <c r="P298" s="278"/>
    </row>
    <row collapsed="false" customFormat="false" customHeight="true" hidden="true" ht="15.75" outlineLevel="0" r="299">
      <c r="A299" s="68"/>
      <c r="B299" s="66"/>
      <c r="C299" s="631"/>
      <c r="D299" s="66"/>
      <c r="E299" s="66"/>
      <c r="F299" s="66"/>
      <c r="G299" s="66"/>
      <c r="H299" s="66"/>
      <c r="I299" s="546"/>
      <c r="J299" s="551"/>
      <c r="K299" s="551"/>
      <c r="L299" s="224"/>
      <c r="M299" s="224"/>
      <c r="N299" s="224"/>
      <c r="O299" s="224"/>
      <c r="P299" s="41"/>
    </row>
    <row collapsed="false" customFormat="false" customHeight="true" hidden="true" ht="15.75" outlineLevel="0" r="300">
      <c r="A300" s="68"/>
      <c r="B300" s="66"/>
      <c r="C300" s="631"/>
      <c r="D300" s="66"/>
      <c r="E300" s="66"/>
      <c r="F300" s="66"/>
      <c r="G300" s="66"/>
      <c r="H300" s="66"/>
      <c r="I300" s="546"/>
      <c r="J300" s="551"/>
      <c r="K300" s="551"/>
      <c r="L300" s="233"/>
      <c r="M300" s="233"/>
      <c r="N300" s="233"/>
      <c r="O300" s="233"/>
      <c r="P300" s="281"/>
    </row>
    <row collapsed="false" customFormat="false" customHeight="true" hidden="true" ht="15" outlineLevel="0" r="301">
      <c r="A301" s="68"/>
      <c r="B301" s="66"/>
      <c r="C301" s="631"/>
      <c r="D301" s="66"/>
      <c r="E301" s="66"/>
      <c r="F301" s="66"/>
      <c r="G301" s="66"/>
      <c r="H301" s="66"/>
      <c r="I301" s="579"/>
      <c r="J301" s="540"/>
      <c r="K301" s="540"/>
      <c r="L301" s="540"/>
      <c r="M301" s="540"/>
      <c r="N301" s="540"/>
      <c r="O301" s="540"/>
      <c r="P301" s="319"/>
    </row>
    <row collapsed="false" customFormat="false" customHeight="false" hidden="true" ht="14.05" outlineLevel="0" r="302">
      <c r="A302" s="68"/>
      <c r="B302" s="66"/>
      <c r="C302" s="631"/>
      <c r="D302" s="66"/>
      <c r="E302" s="66"/>
      <c r="F302" s="66"/>
      <c r="G302" s="66"/>
      <c r="H302" s="66"/>
      <c r="I302" s="579"/>
      <c r="J302" s="540"/>
      <c r="K302" s="540"/>
      <c r="L302" s="540"/>
      <c r="M302" s="540"/>
      <c r="N302" s="540"/>
      <c r="O302" s="540"/>
      <c r="P302" s="319"/>
    </row>
    <row collapsed="false" customFormat="false" customHeight="true" hidden="true" ht="58.5" outlineLevel="0" r="303">
      <c r="A303" s="68"/>
      <c r="B303" s="66"/>
      <c r="C303" s="631"/>
      <c r="D303" s="66"/>
      <c r="E303" s="66"/>
      <c r="F303" s="66"/>
      <c r="G303" s="66"/>
      <c r="H303" s="66"/>
      <c r="I303" s="641"/>
      <c r="J303" s="287"/>
      <c r="K303" s="287"/>
      <c r="L303" s="287"/>
      <c r="M303" s="287"/>
      <c r="N303" s="287"/>
      <c r="O303" s="287"/>
      <c r="P303" s="303"/>
    </row>
    <row collapsed="false" customFormat="false" customHeight="true" hidden="true" ht="45.75" outlineLevel="0" r="304">
      <c r="A304" s="68"/>
      <c r="B304" s="66"/>
      <c r="C304" s="631"/>
      <c r="D304" s="66"/>
      <c r="E304" s="66"/>
      <c r="F304" s="66"/>
      <c r="G304" s="66"/>
      <c r="H304" s="66"/>
      <c r="I304" s="642"/>
      <c r="J304" s="233"/>
      <c r="K304" s="233"/>
      <c r="L304" s="558"/>
      <c r="M304" s="558"/>
      <c r="N304" s="558"/>
      <c r="O304" s="558"/>
      <c r="P304" s="304"/>
    </row>
    <row collapsed="false" customFormat="false" customHeight="true" hidden="true" ht="15.75" outlineLevel="0" r="305">
      <c r="A305" s="68"/>
      <c r="B305" s="66"/>
      <c r="C305" s="631"/>
      <c r="D305" s="66"/>
      <c r="E305" s="66"/>
      <c r="F305" s="66"/>
      <c r="G305" s="66"/>
      <c r="H305" s="66"/>
      <c r="I305" s="642"/>
      <c r="J305" s="233"/>
      <c r="K305" s="233"/>
      <c r="L305" s="558"/>
      <c r="M305" s="558"/>
      <c r="N305" s="558"/>
      <c r="O305" s="558"/>
      <c r="P305" s="304"/>
    </row>
    <row collapsed="false" customFormat="false" customHeight="true" hidden="true" ht="87.75" outlineLevel="0" r="306">
      <c r="A306" s="68"/>
      <c r="B306" s="66"/>
      <c r="C306" s="631"/>
      <c r="D306" s="66"/>
      <c r="E306" s="66"/>
      <c r="F306" s="66"/>
      <c r="G306" s="66"/>
      <c r="H306" s="66"/>
      <c r="I306" s="521"/>
      <c r="J306" s="503"/>
      <c r="K306" s="560"/>
      <c r="L306" s="560"/>
      <c r="M306" s="560"/>
      <c r="N306" s="560"/>
      <c r="O306" s="560"/>
      <c r="P306" s="303"/>
    </row>
    <row collapsed="false" customFormat="false" customHeight="true" hidden="true" ht="16.5" outlineLevel="0" r="307">
      <c r="A307" s="68"/>
      <c r="B307" s="66"/>
      <c r="C307" s="631"/>
      <c r="D307" s="66"/>
      <c r="E307" s="66"/>
      <c r="F307" s="66"/>
      <c r="G307" s="66"/>
      <c r="H307" s="66"/>
      <c r="I307" s="643"/>
      <c r="J307" s="54"/>
      <c r="K307" s="558"/>
      <c r="L307" s="558"/>
      <c r="M307" s="558"/>
      <c r="N307" s="558"/>
      <c r="O307" s="558"/>
      <c r="P307" s="164"/>
    </row>
    <row collapsed="false" customFormat="false" customHeight="true" hidden="true" ht="16.5" outlineLevel="0" r="308">
      <c r="A308" s="68"/>
      <c r="B308" s="66"/>
      <c r="C308" s="631"/>
      <c r="D308" s="66"/>
      <c r="E308" s="66"/>
      <c r="F308" s="66"/>
      <c r="G308" s="66"/>
      <c r="H308" s="66"/>
      <c r="I308" s="643"/>
      <c r="J308" s="54"/>
      <c r="K308" s="558"/>
      <c r="L308" s="558"/>
      <c r="M308" s="558"/>
      <c r="N308" s="558"/>
      <c r="O308" s="558"/>
      <c r="P308" s="164"/>
    </row>
    <row collapsed="false" customFormat="false" customHeight="true" hidden="true" ht="15" outlineLevel="0" r="309">
      <c r="A309" s="68"/>
      <c r="B309" s="66"/>
      <c r="C309" s="631"/>
      <c r="D309" s="66"/>
      <c r="E309" s="66"/>
      <c r="F309" s="66"/>
      <c r="G309" s="66"/>
      <c r="H309" s="66"/>
      <c r="I309" s="551"/>
      <c r="J309" s="233"/>
      <c r="K309" s="233"/>
      <c r="L309" s="233"/>
      <c r="M309" s="233"/>
      <c r="N309" s="233"/>
      <c r="O309" s="233"/>
      <c r="P309" s="233"/>
    </row>
    <row collapsed="false" customFormat="false" customHeight="false" hidden="true" ht="14.05" outlineLevel="0" r="310">
      <c r="A310" s="68"/>
      <c r="B310" s="66"/>
      <c r="C310" s="631"/>
      <c r="D310" s="66"/>
      <c r="E310" s="66"/>
      <c r="F310" s="66"/>
      <c r="G310" s="66"/>
      <c r="H310" s="66"/>
      <c r="I310" s="551"/>
      <c r="J310" s="233"/>
      <c r="K310" s="233"/>
      <c r="L310" s="233"/>
      <c r="M310" s="233"/>
      <c r="N310" s="233"/>
      <c r="O310" s="233"/>
      <c r="P310" s="233"/>
    </row>
    <row collapsed="false" customFormat="false" customHeight="false" hidden="true" ht="14.05" outlineLevel="0" r="311">
      <c r="A311" s="68"/>
      <c r="B311" s="66"/>
      <c r="C311" s="631"/>
      <c r="D311" s="66"/>
      <c r="E311" s="66"/>
      <c r="F311" s="66"/>
      <c r="G311" s="66"/>
      <c r="H311" s="66"/>
      <c r="I311" s="644"/>
      <c r="J311" s="563"/>
      <c r="K311" s="563"/>
      <c r="L311" s="563"/>
      <c r="M311" s="563"/>
      <c r="N311" s="563"/>
      <c r="O311" s="563"/>
      <c r="P311" s="301"/>
    </row>
    <row collapsed="false" customFormat="false" customHeight="true" hidden="true" ht="15" outlineLevel="0" r="312">
      <c r="A312" s="68"/>
      <c r="B312" s="66"/>
      <c r="C312" s="631"/>
      <c r="D312" s="66"/>
      <c r="E312" s="66"/>
      <c r="F312" s="66"/>
      <c r="G312" s="66"/>
      <c r="H312" s="66"/>
      <c r="I312" s="551"/>
      <c r="J312" s="233"/>
      <c r="K312" s="233"/>
      <c r="L312" s="233"/>
      <c r="M312" s="233"/>
      <c r="N312" s="233"/>
      <c r="O312" s="233"/>
      <c r="P312" s="233"/>
    </row>
    <row collapsed="false" customFormat="false" customHeight="false" hidden="true" ht="14.05" outlineLevel="0" r="313">
      <c r="A313" s="68"/>
      <c r="B313" s="66"/>
      <c r="C313" s="631"/>
      <c r="D313" s="66"/>
      <c r="E313" s="66"/>
      <c r="F313" s="66"/>
      <c r="G313" s="66"/>
      <c r="H313" s="66"/>
      <c r="I313" s="551"/>
      <c r="J313" s="233"/>
      <c r="K313" s="233"/>
      <c r="L313" s="233"/>
      <c r="M313" s="233"/>
      <c r="N313" s="233"/>
      <c r="O313" s="233"/>
      <c r="P313" s="233"/>
    </row>
    <row collapsed="false" customFormat="false" customHeight="true" hidden="true" ht="42.75" outlineLevel="0" r="314">
      <c r="A314" s="68"/>
      <c r="B314" s="66"/>
      <c r="C314" s="631"/>
      <c r="D314" s="66"/>
      <c r="E314" s="66"/>
      <c r="F314" s="66"/>
      <c r="G314" s="66"/>
      <c r="H314" s="66"/>
      <c r="I314" s="546"/>
      <c r="J314" s="567"/>
      <c r="K314" s="567"/>
      <c r="L314" s="567"/>
      <c r="M314" s="567"/>
      <c r="N314" s="567"/>
      <c r="O314" s="41"/>
      <c r="P314" s="334"/>
    </row>
    <row collapsed="false" customFormat="false" customHeight="true" hidden="true" ht="15.75" outlineLevel="0" r="315">
      <c r="A315" s="68"/>
      <c r="B315" s="66"/>
      <c r="C315" s="631"/>
      <c r="D315" s="66"/>
      <c r="E315" s="66"/>
      <c r="F315" s="66"/>
      <c r="G315" s="66"/>
      <c r="H315" s="66"/>
      <c r="I315" s="334"/>
      <c r="J315" s="32"/>
      <c r="K315" s="32"/>
      <c r="L315" s="32"/>
      <c r="M315" s="32"/>
      <c r="N315" s="32"/>
      <c r="O315" s="192"/>
      <c r="P315" s="336"/>
    </row>
    <row collapsed="false" customFormat="false" customHeight="true" hidden="true" ht="15.75" outlineLevel="0" r="316">
      <c r="A316" s="68"/>
      <c r="B316" s="66"/>
      <c r="C316" s="631"/>
      <c r="D316" s="66"/>
      <c r="E316" s="66"/>
      <c r="F316" s="66"/>
      <c r="G316" s="66"/>
      <c r="H316" s="66"/>
      <c r="I316" s="546"/>
      <c r="J316" s="32"/>
      <c r="K316" s="32"/>
      <c r="L316" s="32"/>
      <c r="M316" s="32"/>
      <c r="N316" s="32"/>
      <c r="O316" s="338"/>
      <c r="P316" s="41"/>
    </row>
    <row collapsed="false" customFormat="false" customHeight="true" hidden="true" ht="15.75" outlineLevel="0" r="317">
      <c r="A317" s="68"/>
      <c r="B317" s="66"/>
      <c r="C317" s="631"/>
      <c r="D317" s="66"/>
      <c r="E317" s="66"/>
      <c r="F317" s="66"/>
      <c r="G317" s="66"/>
      <c r="H317" s="66"/>
      <c r="I317" s="368"/>
      <c r="J317" s="32"/>
      <c r="K317" s="32"/>
      <c r="L317" s="32"/>
      <c r="M317" s="32"/>
      <c r="N317" s="32"/>
      <c r="O317" s="338"/>
      <c r="P317" s="281"/>
    </row>
    <row collapsed="false" customFormat="false" customHeight="true" hidden="true" ht="42.75" outlineLevel="0" r="318">
      <c r="A318" s="68"/>
      <c r="B318" s="66"/>
      <c r="C318" s="631"/>
      <c r="D318" s="66"/>
      <c r="E318" s="66"/>
      <c r="F318" s="66"/>
      <c r="G318" s="66"/>
      <c r="H318" s="66"/>
      <c r="I318" s="571"/>
      <c r="J318" s="32"/>
      <c r="K318" s="32"/>
      <c r="L318" s="32"/>
      <c r="M318" s="32"/>
      <c r="N318" s="32"/>
      <c r="O318" s="338"/>
      <c r="P318" s="336"/>
    </row>
    <row collapsed="false" customFormat="false" customHeight="true" hidden="true" ht="15.75" outlineLevel="0" r="319">
      <c r="A319" s="68"/>
      <c r="B319" s="66"/>
      <c r="C319" s="631"/>
      <c r="D319" s="66"/>
      <c r="E319" s="66"/>
      <c r="F319" s="66"/>
      <c r="G319" s="66"/>
      <c r="H319" s="66"/>
      <c r="I319" s="334"/>
      <c r="J319" s="572"/>
      <c r="K319" s="572"/>
      <c r="L319" s="572"/>
      <c r="M319" s="572"/>
      <c r="N319" s="572"/>
      <c r="O319" s="338"/>
      <c r="P319" s="41"/>
    </row>
    <row collapsed="false" customFormat="false" customHeight="true" hidden="true" ht="15.75" outlineLevel="0" r="320">
      <c r="A320" s="68"/>
      <c r="B320" s="66"/>
      <c r="C320" s="631"/>
      <c r="D320" s="66"/>
      <c r="E320" s="66"/>
      <c r="F320" s="66"/>
      <c r="G320" s="66"/>
      <c r="H320" s="66"/>
      <c r="I320" s="546"/>
      <c r="J320" s="572"/>
      <c r="K320" s="572"/>
      <c r="L320" s="572"/>
      <c r="M320" s="572"/>
      <c r="N320" s="572"/>
      <c r="O320" s="338"/>
      <c r="P320" s="41"/>
    </row>
    <row collapsed="false" customFormat="false" customHeight="true" hidden="true" ht="15.75" outlineLevel="0" r="321">
      <c r="A321" s="68"/>
      <c r="B321" s="66"/>
      <c r="C321" s="631"/>
      <c r="D321" s="66"/>
      <c r="E321" s="66"/>
      <c r="F321" s="66"/>
      <c r="G321" s="66"/>
      <c r="H321" s="66"/>
      <c r="I321" s="368"/>
      <c r="J321" s="572"/>
      <c r="K321" s="572"/>
      <c r="L321" s="572"/>
      <c r="M321" s="572"/>
      <c r="N321" s="572"/>
      <c r="O321" s="338"/>
      <c r="P321" s="41"/>
    </row>
    <row collapsed="false" customFormat="false" customHeight="true" hidden="true" ht="24" outlineLevel="0" r="322">
      <c r="A322" s="68"/>
      <c r="B322" s="66"/>
      <c r="C322" s="631"/>
      <c r="D322" s="66"/>
      <c r="E322" s="66"/>
      <c r="F322" s="66"/>
      <c r="G322" s="66"/>
      <c r="H322" s="66"/>
      <c r="I322" s="352"/>
      <c r="J322" s="576"/>
      <c r="K322" s="576"/>
      <c r="L322" s="576"/>
      <c r="M322" s="576"/>
      <c r="N322" s="576"/>
      <c r="O322" s="342"/>
      <c r="P322" s="343"/>
    </row>
    <row collapsed="false" customFormat="false" customHeight="true" hidden="true" ht="15.75" outlineLevel="0" r="323">
      <c r="A323" s="68"/>
      <c r="B323" s="66"/>
      <c r="C323" s="631"/>
      <c r="D323" s="66"/>
      <c r="E323" s="66"/>
      <c r="F323" s="66"/>
      <c r="G323" s="66"/>
      <c r="H323" s="66"/>
      <c r="I323" s="352"/>
      <c r="J323" s="578"/>
      <c r="K323" s="578"/>
      <c r="L323" s="578"/>
      <c r="M323" s="578"/>
      <c r="N323" s="578"/>
      <c r="O323" s="345"/>
      <c r="P323" s="343"/>
    </row>
    <row collapsed="false" customFormat="false" customHeight="true" hidden="true" ht="15.75" outlineLevel="0" r="324">
      <c r="A324" s="68"/>
      <c r="B324" s="66"/>
      <c r="C324" s="631"/>
      <c r="D324" s="66"/>
      <c r="E324" s="66"/>
      <c r="F324" s="66"/>
      <c r="G324" s="66"/>
      <c r="H324" s="66"/>
      <c r="I324" s="352"/>
      <c r="J324" s="579"/>
      <c r="K324" s="579"/>
      <c r="L324" s="579"/>
      <c r="M324" s="579"/>
      <c r="N324" s="579"/>
      <c r="O324" s="345"/>
      <c r="P324" s="343"/>
    </row>
    <row collapsed="false" customFormat="false" customHeight="true" hidden="true" ht="15.75" outlineLevel="0" r="325">
      <c r="A325" s="68"/>
      <c r="B325" s="66"/>
      <c r="C325" s="631"/>
      <c r="D325" s="66"/>
      <c r="E325" s="66"/>
      <c r="F325" s="66"/>
      <c r="G325" s="66"/>
      <c r="H325" s="66"/>
      <c r="I325" s="352"/>
      <c r="J325" s="579"/>
      <c r="K325" s="579"/>
      <c r="L325" s="579"/>
      <c r="M325" s="579"/>
      <c r="N325" s="579"/>
      <c r="O325" s="345"/>
      <c r="P325" s="343"/>
    </row>
    <row collapsed="false" customFormat="false" customHeight="true" hidden="true" ht="42" outlineLevel="0" r="326">
      <c r="A326" s="68"/>
      <c r="B326" s="66"/>
      <c r="C326" s="631"/>
      <c r="D326" s="66"/>
      <c r="E326" s="66"/>
      <c r="F326" s="66"/>
      <c r="G326" s="66"/>
      <c r="H326" s="66"/>
      <c r="I326" s="550"/>
      <c r="J326" s="32"/>
      <c r="K326" s="32"/>
      <c r="L326" s="32"/>
      <c r="M326" s="32"/>
      <c r="N326" s="32"/>
      <c r="O326" s="32"/>
      <c r="P326" s="304"/>
    </row>
    <row collapsed="false" customFormat="false" customHeight="false" hidden="true" ht="14.05" outlineLevel="0" r="327">
      <c r="A327" s="68"/>
      <c r="B327" s="66"/>
      <c r="C327" s="631"/>
      <c r="D327" s="66"/>
      <c r="E327" s="66"/>
      <c r="F327" s="66"/>
      <c r="G327" s="66"/>
      <c r="H327" s="66"/>
      <c r="I327" s="550"/>
      <c r="J327" s="32"/>
      <c r="K327" s="32"/>
      <c r="L327" s="32"/>
      <c r="M327" s="32"/>
      <c r="N327" s="32"/>
      <c r="O327" s="32"/>
      <c r="P327" s="304"/>
    </row>
    <row collapsed="false" customFormat="false" customHeight="true" hidden="true" ht="29.25" outlineLevel="0" r="328">
      <c r="A328" s="68"/>
      <c r="B328" s="66"/>
      <c r="C328" s="631"/>
      <c r="D328" s="66"/>
      <c r="E328" s="66"/>
      <c r="F328" s="66"/>
      <c r="G328" s="66"/>
      <c r="H328" s="66"/>
      <c r="I328" s="551"/>
      <c r="J328" s="32"/>
      <c r="K328" s="32"/>
      <c r="L328" s="32"/>
      <c r="M328" s="32"/>
      <c r="N328" s="32"/>
      <c r="O328" s="32"/>
      <c r="P328" s="233"/>
    </row>
    <row collapsed="false" customFormat="false" customHeight="false" hidden="true" ht="14.05" outlineLevel="0" r="329">
      <c r="A329" s="68"/>
      <c r="B329" s="66"/>
      <c r="C329" s="631"/>
      <c r="D329" s="66"/>
      <c r="E329" s="66"/>
      <c r="F329" s="66"/>
      <c r="G329" s="66"/>
      <c r="H329" s="66"/>
      <c r="I329" s="551"/>
      <c r="J329" s="32"/>
      <c r="K329" s="32"/>
      <c r="L329" s="32"/>
      <c r="M329" s="32"/>
      <c r="N329" s="32"/>
      <c r="O329" s="32"/>
      <c r="P329" s="233"/>
    </row>
    <row collapsed="false" customFormat="false" customHeight="true" hidden="true" ht="15" outlineLevel="0" r="330">
      <c r="A330" s="68"/>
      <c r="B330" s="66"/>
      <c r="C330" s="631"/>
      <c r="D330" s="66"/>
      <c r="E330" s="66"/>
      <c r="F330" s="66"/>
      <c r="G330" s="66"/>
      <c r="H330" s="66"/>
      <c r="I330" s="551"/>
      <c r="J330" s="32"/>
      <c r="K330" s="32"/>
      <c r="L330" s="32"/>
      <c r="M330" s="32"/>
      <c r="N330" s="32"/>
      <c r="O330" s="32"/>
      <c r="P330" s="233"/>
    </row>
    <row collapsed="false" customFormat="false" customHeight="false" hidden="true" ht="14.05" outlineLevel="0" r="331">
      <c r="A331" s="68"/>
      <c r="B331" s="66"/>
      <c r="C331" s="631"/>
      <c r="D331" s="66"/>
      <c r="E331" s="66"/>
      <c r="F331" s="66"/>
      <c r="G331" s="66"/>
      <c r="H331" s="66"/>
      <c r="I331" s="551"/>
      <c r="J331" s="32"/>
      <c r="K331" s="32"/>
      <c r="L331" s="32"/>
      <c r="M331" s="32"/>
      <c r="N331" s="32"/>
      <c r="O331" s="32"/>
      <c r="P331" s="233"/>
    </row>
    <row collapsed="false" customFormat="false" customHeight="false" hidden="true" ht="14.05" outlineLevel="0" r="332">
      <c r="A332" s="68"/>
      <c r="B332" s="66"/>
      <c r="C332" s="631"/>
      <c r="D332" s="66"/>
      <c r="E332" s="66"/>
      <c r="F332" s="66"/>
      <c r="G332" s="66"/>
      <c r="H332" s="66"/>
      <c r="I332" s="551"/>
      <c r="J332" s="32"/>
      <c r="K332" s="32"/>
      <c r="L332" s="32"/>
      <c r="M332" s="32"/>
      <c r="N332" s="32"/>
      <c r="O332" s="32"/>
      <c r="P332" s="233"/>
    </row>
    <row collapsed="false" customFormat="false" customHeight="false" hidden="true" ht="14.05" outlineLevel="0" r="333">
      <c r="A333" s="68"/>
      <c r="B333" s="66"/>
      <c r="C333" s="631"/>
      <c r="D333" s="66"/>
      <c r="E333" s="66"/>
      <c r="F333" s="66"/>
      <c r="G333" s="66"/>
      <c r="H333" s="66"/>
      <c r="I333" s="551"/>
      <c r="J333" s="32"/>
      <c r="K333" s="32"/>
      <c r="L333" s="32"/>
      <c r="M333" s="32"/>
      <c r="N333" s="32"/>
      <c r="O333" s="32"/>
      <c r="P333" s="233"/>
    </row>
    <row collapsed="false" customFormat="false" customHeight="false" hidden="true" ht="14.05" outlineLevel="0" r="334">
      <c r="A334" s="68"/>
      <c r="B334" s="66"/>
      <c r="C334" s="631"/>
      <c r="D334" s="66"/>
      <c r="E334" s="66"/>
      <c r="F334" s="66"/>
      <c r="G334" s="66"/>
      <c r="H334" s="66"/>
      <c r="I334" s="551"/>
      <c r="J334" s="32"/>
      <c r="K334" s="32"/>
      <c r="L334" s="32"/>
      <c r="M334" s="32"/>
      <c r="N334" s="32"/>
      <c r="O334" s="32"/>
      <c r="P334" s="233"/>
    </row>
    <row collapsed="false" customFormat="false" customHeight="false" hidden="true" ht="14.05" outlineLevel="0" r="335">
      <c r="A335" s="68"/>
      <c r="B335" s="66"/>
      <c r="C335" s="631"/>
      <c r="D335" s="66"/>
      <c r="E335" s="66"/>
      <c r="F335" s="66"/>
      <c r="G335" s="66"/>
      <c r="H335" s="66"/>
      <c r="I335" s="551"/>
      <c r="J335" s="32"/>
      <c r="K335" s="32"/>
      <c r="L335" s="32"/>
      <c r="M335" s="32"/>
      <c r="N335" s="32"/>
      <c r="O335" s="32"/>
      <c r="P335" s="233"/>
    </row>
    <row collapsed="false" customFormat="false" customHeight="false" hidden="true" ht="14.05" outlineLevel="0" r="336">
      <c r="A336" s="68"/>
      <c r="B336" s="66"/>
      <c r="C336" s="631"/>
      <c r="D336" s="66"/>
      <c r="E336" s="66"/>
      <c r="F336" s="66"/>
      <c r="G336" s="66"/>
      <c r="H336" s="66"/>
      <c r="I336" s="551"/>
      <c r="J336" s="32"/>
      <c r="K336" s="32"/>
      <c r="L336" s="32"/>
      <c r="M336" s="32"/>
      <c r="N336" s="32"/>
      <c r="O336" s="32"/>
      <c r="P336" s="233"/>
    </row>
    <row collapsed="false" customFormat="false" customHeight="false" hidden="true" ht="14.05" outlineLevel="0" r="337">
      <c r="A337" s="68"/>
      <c r="B337" s="66"/>
      <c r="C337" s="631"/>
      <c r="D337" s="66"/>
      <c r="E337" s="66"/>
      <c r="F337" s="66"/>
      <c r="G337" s="66"/>
      <c r="H337" s="66"/>
      <c r="I337" s="551"/>
      <c r="J337" s="32"/>
      <c r="K337" s="32"/>
      <c r="L337" s="32"/>
      <c r="M337" s="32"/>
      <c r="N337" s="32"/>
      <c r="O337" s="32"/>
      <c r="P337" s="233"/>
    </row>
    <row collapsed="false" customFormat="false" customHeight="false" hidden="true" ht="14.05" outlineLevel="0" r="338">
      <c r="A338" s="68"/>
      <c r="B338" s="66"/>
      <c r="C338" s="631"/>
      <c r="D338" s="66"/>
      <c r="E338" s="66"/>
      <c r="F338" s="66"/>
      <c r="G338" s="66"/>
      <c r="H338" s="66"/>
      <c r="I338" s="551"/>
      <c r="J338" s="32"/>
      <c r="K338" s="32"/>
      <c r="L338" s="32"/>
      <c r="M338" s="32"/>
      <c r="N338" s="32"/>
      <c r="O338" s="32"/>
      <c r="P338" s="233"/>
    </row>
    <row collapsed="false" customFormat="false" customHeight="true" hidden="true" ht="8.25" outlineLevel="0" r="339">
      <c r="A339" s="68"/>
      <c r="B339" s="66"/>
      <c r="C339" s="631"/>
      <c r="D339" s="66"/>
      <c r="E339" s="66"/>
      <c r="F339" s="66"/>
      <c r="G339" s="66"/>
      <c r="H339" s="66"/>
      <c r="I339" s="551"/>
      <c r="J339" s="32"/>
      <c r="K339" s="32"/>
      <c r="L339" s="32"/>
      <c r="M339" s="32"/>
      <c r="N339" s="32"/>
      <c r="O339" s="32"/>
      <c r="P339" s="233"/>
    </row>
    <row collapsed="false" customFormat="true" customHeight="false" hidden="true" ht="14.05" outlineLevel="0" r="340" s="353">
      <c r="A340" s="68"/>
      <c r="B340" s="66"/>
      <c r="C340" s="631"/>
      <c r="D340" s="66"/>
      <c r="E340" s="66"/>
      <c r="F340" s="66"/>
      <c r="G340" s="66"/>
      <c r="H340" s="66"/>
      <c r="I340" s="579"/>
      <c r="J340" s="527"/>
      <c r="K340" s="351"/>
      <c r="L340" s="351"/>
      <c r="M340" s="351"/>
      <c r="N340" s="351"/>
      <c r="O340" s="352"/>
      <c r="P340" s="301"/>
    </row>
    <row collapsed="false" customFormat="false" customHeight="false" hidden="true" ht="15.25" outlineLevel="0" r="341">
      <c r="A341" s="68"/>
      <c r="B341" s="66"/>
      <c r="C341" s="66"/>
      <c r="D341" s="66"/>
      <c r="E341" s="66"/>
      <c r="F341" s="66"/>
      <c r="G341" s="66"/>
      <c r="H341" s="66"/>
      <c r="I341" s="150"/>
      <c r="J341" s="150"/>
      <c r="K341" s="150"/>
      <c r="L341" s="150"/>
      <c r="M341" s="150"/>
      <c r="N341" s="150"/>
      <c r="O341" s="150"/>
      <c r="P341" s="150"/>
    </row>
    <row collapsed="false" customFormat="false" customHeight="false" hidden="true" ht="12.85" outlineLevel="0" r="342">
      <c r="A342" s="68"/>
      <c r="B342" s="66"/>
      <c r="C342" s="66"/>
      <c r="D342" s="66"/>
      <c r="E342" s="66"/>
      <c r="F342" s="66"/>
      <c r="G342" s="66"/>
      <c r="H342" s="66"/>
    </row>
    <row collapsed="false" customFormat="false" customHeight="false" hidden="true" ht="12.85" outlineLevel="0" r="343">
      <c r="A343" s="68"/>
      <c r="B343" s="66"/>
      <c r="C343" s="66"/>
      <c r="D343" s="66"/>
      <c r="E343" s="66"/>
      <c r="F343" s="66"/>
      <c r="G343" s="66"/>
      <c r="H343" s="66"/>
    </row>
    <row collapsed="false" customFormat="false" customHeight="false" hidden="true" ht="12.85" outlineLevel="0" r="344">
      <c r="A344" s="68"/>
      <c r="B344" s="66"/>
      <c r="C344" s="66"/>
      <c r="D344" s="66"/>
      <c r="E344" s="66"/>
      <c r="F344" s="66"/>
      <c r="G344" s="66"/>
      <c r="H344" s="66"/>
    </row>
    <row collapsed="false" customFormat="false" customHeight="false" hidden="true" ht="12.85" outlineLevel="0" r="345">
      <c r="A345" s="68"/>
      <c r="B345" s="66"/>
      <c r="C345" s="66"/>
      <c r="D345" s="66"/>
      <c r="E345" s="66"/>
      <c r="F345" s="66"/>
      <c r="G345" s="66"/>
      <c r="H345" s="66"/>
    </row>
    <row collapsed="false" customFormat="false" customHeight="false" hidden="true" ht="12.85" outlineLevel="0" r="346">
      <c r="A346" s="68"/>
      <c r="B346" s="66"/>
      <c r="C346" s="66"/>
      <c r="D346" s="66"/>
      <c r="E346" s="66"/>
      <c r="F346" s="66"/>
      <c r="G346" s="66"/>
      <c r="H346" s="66"/>
    </row>
    <row collapsed="false" customFormat="false" customHeight="true" hidden="true" ht="164.25" outlineLevel="0" r="347">
      <c r="A347" s="68"/>
      <c r="B347" s="66"/>
      <c r="C347" s="66"/>
      <c r="D347" s="66"/>
      <c r="E347" s="66"/>
      <c r="F347" s="66"/>
      <c r="G347" s="66"/>
      <c r="H347" s="66"/>
    </row>
    <row collapsed="false" customFormat="false" customHeight="false" hidden="true" ht="12.85" outlineLevel="0" r="348">
      <c r="A348" s="68"/>
      <c r="B348" s="66"/>
      <c r="C348" s="66"/>
      <c r="D348" s="66"/>
      <c r="E348" s="66"/>
      <c r="F348" s="66"/>
      <c r="G348" s="66"/>
      <c r="H348" s="66"/>
    </row>
    <row collapsed="false" customFormat="false" customHeight="false" hidden="true" ht="12.85" outlineLevel="0" r="349">
      <c r="A349" s="68"/>
      <c r="B349" s="66"/>
      <c r="C349" s="66"/>
      <c r="D349" s="66"/>
      <c r="E349" s="66"/>
      <c r="F349" s="66"/>
      <c r="G349" s="66"/>
      <c r="H349" s="66"/>
    </row>
    <row collapsed="false" customFormat="false" customHeight="true" hidden="true" ht="15" outlineLevel="0" r="350">
      <c r="A350" s="68"/>
      <c r="B350" s="66"/>
      <c r="C350" s="631"/>
      <c r="D350" s="66"/>
      <c r="E350" s="66"/>
      <c r="F350" s="66"/>
      <c r="G350" s="66"/>
      <c r="H350" s="66"/>
    </row>
    <row collapsed="false" customFormat="false" customHeight="true" hidden="true" ht="60.75" outlineLevel="0" r="351">
      <c r="A351" s="68"/>
      <c r="B351" s="66"/>
      <c r="C351" s="631"/>
      <c r="D351" s="66"/>
      <c r="E351" s="66"/>
      <c r="F351" s="66"/>
      <c r="G351" s="66"/>
      <c r="H351" s="66"/>
    </row>
    <row collapsed="false" customFormat="false" customHeight="true" hidden="true" ht="58.5" outlineLevel="0" r="352">
      <c r="A352" s="68"/>
      <c r="B352" s="66"/>
      <c r="C352" s="631"/>
      <c r="D352" s="66"/>
      <c r="E352" s="66"/>
      <c r="F352" s="66"/>
      <c r="G352" s="66"/>
      <c r="H352" s="66"/>
    </row>
    <row collapsed="false" customFormat="false" customHeight="true" hidden="true" ht="58.5" outlineLevel="0" r="353">
      <c r="A353" s="68"/>
      <c r="B353" s="66"/>
      <c r="C353" s="631"/>
      <c r="D353" s="66"/>
      <c r="E353" s="66"/>
      <c r="F353" s="66"/>
      <c r="G353" s="66"/>
      <c r="H353" s="66"/>
    </row>
    <row collapsed="false" customFormat="false" customHeight="true" hidden="true" ht="58.5" outlineLevel="0" r="354">
      <c r="A354" s="68"/>
      <c r="B354" s="66"/>
      <c r="C354" s="631"/>
      <c r="D354" s="66"/>
      <c r="E354" s="66"/>
      <c r="F354" s="66"/>
      <c r="G354" s="66"/>
      <c r="H354" s="66"/>
    </row>
    <row collapsed="false" customFormat="false" customHeight="true" hidden="true" ht="58.5" outlineLevel="0" r="355">
      <c r="A355" s="68"/>
      <c r="B355" s="66"/>
      <c r="C355" s="631"/>
      <c r="D355" s="66"/>
      <c r="E355" s="66"/>
      <c r="F355" s="66"/>
      <c r="G355" s="66"/>
      <c r="H355" s="66"/>
    </row>
    <row collapsed="false" customFormat="false" customHeight="false" hidden="true" ht="12.85" outlineLevel="0" r="356">
      <c r="A356" s="68"/>
      <c r="B356" s="66"/>
      <c r="C356" s="631"/>
      <c r="D356" s="66"/>
      <c r="E356" s="66"/>
      <c r="F356" s="66"/>
      <c r="G356" s="66"/>
      <c r="H356" s="66"/>
    </row>
    <row collapsed="false" customFormat="false" customHeight="false" hidden="true" ht="12.85" outlineLevel="0" r="357">
      <c r="A357" s="68"/>
      <c r="B357" s="66"/>
      <c r="C357" s="631"/>
      <c r="D357" s="66"/>
      <c r="E357" s="66"/>
      <c r="F357" s="66"/>
      <c r="G357" s="66"/>
      <c r="H357" s="66"/>
    </row>
    <row collapsed="false" customFormat="false" customHeight="false" hidden="true" ht="12.85" outlineLevel="0" r="358">
      <c r="A358" s="68"/>
      <c r="B358" s="66"/>
      <c r="C358" s="631"/>
      <c r="D358" s="66"/>
      <c r="E358" s="66"/>
      <c r="F358" s="66"/>
      <c r="G358" s="66"/>
      <c r="H358" s="66"/>
    </row>
    <row collapsed="false" customFormat="false" customHeight="false" hidden="true" ht="12.85" outlineLevel="0" r="359">
      <c r="A359" s="68"/>
      <c r="B359" s="66"/>
      <c r="C359" s="631"/>
      <c r="D359" s="66"/>
      <c r="E359" s="66"/>
      <c r="F359" s="66"/>
      <c r="G359" s="66"/>
      <c r="H359" s="66"/>
    </row>
    <row collapsed="false" customFormat="false" customHeight="false" hidden="true" ht="12.85" outlineLevel="0" r="360">
      <c r="A360" s="68"/>
      <c r="B360" s="66"/>
      <c r="C360" s="631"/>
      <c r="D360" s="66"/>
      <c r="E360" s="66"/>
      <c r="F360" s="66"/>
      <c r="G360" s="66"/>
      <c r="H360" s="66"/>
    </row>
    <row collapsed="false" customFormat="false" customHeight="false" hidden="true" ht="12.85" outlineLevel="0" r="361">
      <c r="A361" s="68"/>
      <c r="B361" s="66"/>
      <c r="C361" s="631"/>
      <c r="D361" s="66"/>
      <c r="E361" s="66"/>
      <c r="F361" s="66"/>
      <c r="G361" s="66"/>
      <c r="H361" s="66"/>
    </row>
    <row collapsed="false" customFormat="false" customHeight="false" hidden="true" ht="12.85" outlineLevel="0" r="362">
      <c r="A362" s="68"/>
      <c r="B362" s="66"/>
      <c r="C362" s="66"/>
      <c r="D362" s="66"/>
      <c r="E362" s="66"/>
      <c r="F362" s="66"/>
      <c r="G362" s="66"/>
      <c r="H362" s="66"/>
    </row>
    <row collapsed="false" customFormat="false" customHeight="true" hidden="true" ht="15.75" outlineLevel="0" r="363">
      <c r="A363" s="68"/>
      <c r="B363" s="66"/>
      <c r="C363" s="631"/>
      <c r="D363" s="66"/>
      <c r="E363" s="66"/>
      <c r="F363" s="66"/>
      <c r="G363" s="66"/>
      <c r="H363" s="66"/>
    </row>
    <row collapsed="false" customFormat="false" customHeight="false" hidden="true" ht="12.85" outlineLevel="0" r="364">
      <c r="A364" s="68"/>
      <c r="B364" s="66"/>
      <c r="C364" s="631"/>
      <c r="D364" s="66"/>
      <c r="E364" s="66"/>
      <c r="F364" s="66"/>
      <c r="G364" s="66"/>
      <c r="H364" s="66"/>
    </row>
    <row collapsed="false" customFormat="false" customHeight="false" hidden="true" ht="12.85" outlineLevel="0" r="365">
      <c r="A365" s="68"/>
      <c r="B365" s="66"/>
      <c r="C365" s="631"/>
      <c r="D365" s="66"/>
      <c r="E365" s="66"/>
      <c r="F365" s="66"/>
      <c r="G365" s="66"/>
      <c r="H365" s="66"/>
    </row>
    <row collapsed="false" customFormat="false" customHeight="false" hidden="true" ht="12.85" outlineLevel="0" r="366">
      <c r="A366" s="68"/>
      <c r="B366" s="66"/>
      <c r="C366" s="631"/>
      <c r="D366" s="66"/>
      <c r="E366" s="66"/>
      <c r="F366" s="66"/>
      <c r="G366" s="66"/>
      <c r="H366" s="66"/>
    </row>
    <row collapsed="false" customFormat="false" customHeight="false" hidden="true" ht="12.85" outlineLevel="0" r="367">
      <c r="A367" s="68"/>
      <c r="B367" s="66"/>
      <c r="C367" s="631"/>
      <c r="D367" s="66"/>
      <c r="E367" s="66"/>
      <c r="F367" s="66"/>
      <c r="G367" s="66"/>
      <c r="H367" s="66"/>
    </row>
    <row collapsed="false" customFormat="false" customHeight="false" hidden="true" ht="12.85" outlineLevel="0" r="368">
      <c r="A368" s="68"/>
      <c r="B368" s="66"/>
      <c r="C368" s="631"/>
      <c r="D368" s="66"/>
      <c r="E368" s="66"/>
      <c r="F368" s="66"/>
      <c r="G368" s="66"/>
      <c r="H368" s="66"/>
    </row>
    <row collapsed="false" customFormat="false" customHeight="false" hidden="true" ht="12.85" outlineLevel="0" r="369">
      <c r="A369" s="68"/>
      <c r="B369" s="66"/>
      <c r="C369" s="66"/>
      <c r="D369" s="66"/>
      <c r="E369" s="66"/>
      <c r="F369" s="66"/>
      <c r="G369" s="66"/>
      <c r="H369" s="66"/>
    </row>
    <row collapsed="false" customFormat="false" customHeight="false" hidden="true" ht="12.85" outlineLevel="0" r="370">
      <c r="A370" s="68"/>
      <c r="B370" s="66"/>
      <c r="C370" s="66"/>
      <c r="D370" s="66"/>
      <c r="E370" s="66"/>
      <c r="F370" s="66"/>
      <c r="G370" s="66"/>
      <c r="H370" s="66"/>
    </row>
    <row collapsed="false" customFormat="false" customHeight="true" hidden="true" ht="15.75" outlineLevel="0" r="371">
      <c r="A371" s="68"/>
      <c r="B371" s="66"/>
      <c r="C371" s="631"/>
      <c r="D371" s="66"/>
      <c r="E371" s="66"/>
      <c r="F371" s="66"/>
      <c r="G371" s="66"/>
      <c r="H371" s="66"/>
    </row>
    <row collapsed="false" customFormat="false" customHeight="true" hidden="true" ht="60.75" outlineLevel="0" r="372">
      <c r="A372" s="68"/>
      <c r="B372" s="66"/>
      <c r="C372" s="631"/>
      <c r="D372" s="66"/>
      <c r="E372" s="66"/>
      <c r="F372" s="66"/>
      <c r="G372" s="66"/>
      <c r="H372" s="66"/>
    </row>
    <row collapsed="false" customFormat="false" customHeight="true" hidden="true" ht="47.25" outlineLevel="0" r="373">
      <c r="A373" s="68"/>
      <c r="B373" s="66"/>
      <c r="C373" s="631"/>
      <c r="D373" s="66"/>
      <c r="E373" s="66"/>
      <c r="F373" s="66"/>
      <c r="G373" s="66"/>
      <c r="H373" s="66"/>
    </row>
    <row collapsed="false" customFormat="false" customHeight="true" hidden="true" ht="30" outlineLevel="0" r="374">
      <c r="A374" s="68"/>
      <c r="B374" s="66"/>
      <c r="C374" s="631"/>
      <c r="D374" s="66"/>
      <c r="E374" s="66"/>
      <c r="F374" s="66"/>
      <c r="G374" s="66"/>
      <c r="H374" s="66"/>
    </row>
    <row collapsed="false" customFormat="false" customHeight="true" hidden="true" ht="30" outlineLevel="0" r="375">
      <c r="A375" s="68"/>
      <c r="B375" s="66"/>
      <c r="C375" s="631"/>
      <c r="D375" s="66"/>
      <c r="E375" s="66"/>
      <c r="F375" s="66"/>
      <c r="G375" s="66"/>
      <c r="H375" s="66"/>
    </row>
    <row collapsed="false" customFormat="false" customHeight="true" hidden="true" ht="25.5" outlineLevel="0" r="376">
      <c r="A376" s="68"/>
      <c r="B376" s="66"/>
      <c r="C376" s="631"/>
      <c r="D376" s="66"/>
      <c r="E376" s="66"/>
      <c r="F376" s="66"/>
      <c r="G376" s="66"/>
      <c r="H376" s="66"/>
    </row>
    <row collapsed="false" customFormat="false" customHeight="true" hidden="true" ht="15.75" outlineLevel="0" r="377">
      <c r="A377" s="68"/>
      <c r="B377" s="66"/>
      <c r="C377" s="631"/>
      <c r="D377" s="66"/>
      <c r="E377" s="66"/>
      <c r="F377" s="66"/>
      <c r="G377" s="66"/>
      <c r="H377" s="66"/>
    </row>
    <row collapsed="false" customFormat="false" customHeight="true" hidden="true" ht="15" outlineLevel="0" r="378">
      <c r="A378" s="68"/>
      <c r="B378" s="66"/>
      <c r="C378" s="631"/>
      <c r="D378" s="66"/>
      <c r="E378" s="66"/>
      <c r="F378" s="66"/>
      <c r="G378" s="66"/>
      <c r="H378" s="66"/>
    </row>
    <row collapsed="false" customFormat="false" customHeight="true" hidden="true" ht="15" outlineLevel="0" r="379">
      <c r="A379" s="68"/>
      <c r="B379" s="66"/>
      <c r="C379" s="631"/>
      <c r="D379" s="66"/>
      <c r="E379" s="66"/>
      <c r="F379" s="66"/>
      <c r="G379" s="66"/>
      <c r="H379" s="66"/>
    </row>
    <row collapsed="false" customFormat="false" customHeight="true" hidden="true" ht="15" outlineLevel="0" r="380">
      <c r="A380" s="68"/>
      <c r="B380" s="66"/>
      <c r="C380" s="631"/>
      <c r="D380" s="66"/>
      <c r="E380" s="66"/>
      <c r="F380" s="66"/>
      <c r="G380" s="66"/>
      <c r="H380" s="66"/>
    </row>
    <row collapsed="false" customFormat="false" customHeight="true" hidden="true" ht="15.75" outlineLevel="0" r="381">
      <c r="A381" s="68"/>
      <c r="B381" s="66"/>
      <c r="C381" s="631"/>
      <c r="D381" s="66"/>
      <c r="E381" s="66"/>
      <c r="F381" s="66"/>
      <c r="G381" s="66"/>
      <c r="H381" s="66"/>
    </row>
    <row collapsed="false" customFormat="false" customHeight="false" hidden="true" ht="12.85" outlineLevel="0" r="382">
      <c r="A382" s="68"/>
      <c r="B382" s="66"/>
      <c r="C382" s="66"/>
      <c r="D382" s="66"/>
      <c r="E382" s="66"/>
      <c r="F382" s="66"/>
      <c r="G382" s="66"/>
      <c r="H382" s="66"/>
    </row>
    <row collapsed="false" customFormat="false" customHeight="false" hidden="true" ht="12.85" outlineLevel="0" r="383">
      <c r="A383" s="68"/>
      <c r="B383" s="66"/>
      <c r="C383" s="66"/>
      <c r="D383" s="66"/>
      <c r="E383" s="66"/>
      <c r="F383" s="66"/>
      <c r="G383" s="66"/>
      <c r="H383" s="66"/>
    </row>
    <row collapsed="false" customFormat="false" customHeight="false" hidden="true" ht="12.85" outlineLevel="0" r="384">
      <c r="A384" s="68"/>
      <c r="B384" s="66"/>
      <c r="C384" s="66"/>
      <c r="D384" s="66"/>
      <c r="E384" s="66"/>
      <c r="F384" s="66"/>
      <c r="G384" s="66"/>
      <c r="H384" s="66"/>
    </row>
    <row collapsed="false" customFormat="false" customHeight="false" hidden="true" ht="12.85" outlineLevel="0" r="385">
      <c r="A385" s="68"/>
      <c r="B385" s="66"/>
      <c r="C385" s="66"/>
      <c r="D385" s="66"/>
      <c r="E385" s="66"/>
      <c r="F385" s="66"/>
      <c r="G385" s="66"/>
      <c r="H385" s="66"/>
    </row>
    <row collapsed="false" customFormat="false" customHeight="false" hidden="true" ht="12.85" outlineLevel="0" r="386">
      <c r="A386" s="68"/>
      <c r="B386" s="66"/>
      <c r="C386" s="66"/>
      <c r="D386" s="66"/>
      <c r="E386" s="66"/>
      <c r="F386" s="66"/>
      <c r="G386" s="66"/>
      <c r="H386" s="66"/>
    </row>
    <row collapsed="false" customFormat="false" customHeight="false" hidden="true" ht="12.85" outlineLevel="0" r="387">
      <c r="A387" s="68"/>
      <c r="B387" s="66"/>
      <c r="C387" s="66"/>
      <c r="D387" s="66"/>
      <c r="E387" s="66"/>
      <c r="F387" s="66"/>
      <c r="G387" s="66"/>
      <c r="H387" s="66"/>
    </row>
    <row collapsed="false" customFormat="false" customHeight="false" hidden="true" ht="12.85" outlineLevel="0" r="388">
      <c r="A388" s="68"/>
      <c r="B388" s="66"/>
      <c r="C388" s="66"/>
      <c r="D388" s="66"/>
      <c r="E388" s="66"/>
      <c r="F388" s="66"/>
      <c r="G388" s="66"/>
      <c r="H388" s="66"/>
    </row>
    <row collapsed="false" customFormat="false" customHeight="false" hidden="true" ht="12.85" outlineLevel="0" r="389">
      <c r="A389" s="68"/>
      <c r="B389" s="66"/>
      <c r="C389" s="66"/>
      <c r="D389" s="66"/>
      <c r="E389" s="66"/>
      <c r="F389" s="66"/>
      <c r="G389" s="66"/>
      <c r="H389" s="66"/>
    </row>
    <row collapsed="false" customFormat="false" customHeight="false" hidden="true" ht="12.85" outlineLevel="0" r="390">
      <c r="A390" s="68"/>
      <c r="B390" s="66"/>
      <c r="C390" s="66"/>
      <c r="D390" s="66"/>
      <c r="E390" s="66"/>
      <c r="F390" s="66"/>
      <c r="G390" s="66"/>
      <c r="H390" s="66"/>
    </row>
    <row collapsed="false" customFormat="false" customHeight="false" hidden="true" ht="12.85" outlineLevel="0" r="391">
      <c r="A391" s="68"/>
      <c r="B391" s="66"/>
      <c r="C391" s="66"/>
      <c r="D391" s="66"/>
      <c r="E391" s="66"/>
      <c r="F391" s="66"/>
      <c r="G391" s="66"/>
      <c r="H391" s="66"/>
    </row>
    <row collapsed="false" customFormat="false" customHeight="true" hidden="true" ht="164.25" outlineLevel="0" r="392">
      <c r="A392" s="68"/>
      <c r="B392" s="66"/>
      <c r="C392" s="66"/>
      <c r="D392" s="66"/>
      <c r="E392" s="66"/>
      <c r="F392" s="66"/>
      <c r="G392" s="66"/>
      <c r="H392" s="66"/>
    </row>
    <row collapsed="false" customFormat="false" customHeight="false" hidden="true" ht="12.85" outlineLevel="0" r="393">
      <c r="A393" s="68"/>
      <c r="B393" s="66"/>
      <c r="C393" s="66"/>
      <c r="D393" s="66"/>
      <c r="E393" s="66"/>
      <c r="F393" s="66"/>
      <c r="G393" s="66"/>
      <c r="H393" s="66"/>
    </row>
    <row collapsed="false" customFormat="false" customHeight="false" hidden="true" ht="12.85" outlineLevel="0" r="394">
      <c r="A394" s="68"/>
      <c r="B394" s="66"/>
      <c r="C394" s="66"/>
      <c r="D394" s="66"/>
      <c r="E394" s="66"/>
      <c r="F394" s="66"/>
      <c r="G394" s="66"/>
      <c r="H394" s="66"/>
    </row>
    <row collapsed="false" customFormat="false" customHeight="true" hidden="true" ht="15" outlineLevel="0" r="395">
      <c r="A395" s="68"/>
      <c r="B395" s="66"/>
      <c r="C395" s="631"/>
      <c r="D395" s="66"/>
      <c r="E395" s="66"/>
      <c r="F395" s="66"/>
      <c r="G395" s="66"/>
      <c r="H395" s="66"/>
    </row>
    <row collapsed="false" customFormat="false" customHeight="false" hidden="true" ht="12.85" outlineLevel="0" r="396">
      <c r="A396" s="68"/>
      <c r="B396" s="66"/>
      <c r="C396" s="631"/>
      <c r="D396" s="66"/>
      <c r="E396" s="66"/>
      <c r="F396" s="66"/>
      <c r="G396" s="66"/>
      <c r="H396" s="66"/>
    </row>
    <row collapsed="false" customFormat="false" customHeight="false" hidden="true" ht="12.85" outlineLevel="0" r="397">
      <c r="A397" s="68"/>
      <c r="B397" s="66"/>
      <c r="C397" s="631"/>
      <c r="D397" s="66"/>
      <c r="E397" s="66"/>
      <c r="F397" s="66"/>
      <c r="G397" s="66"/>
      <c r="H397" s="66"/>
    </row>
    <row collapsed="false" customFormat="false" customHeight="false" hidden="true" ht="12.85" outlineLevel="0" r="398">
      <c r="A398" s="68"/>
      <c r="B398" s="66"/>
      <c r="C398" s="631"/>
      <c r="D398" s="66"/>
      <c r="E398" s="66"/>
      <c r="F398" s="66"/>
      <c r="G398" s="66"/>
      <c r="H398" s="66"/>
    </row>
    <row collapsed="false" customFormat="false" customHeight="false" hidden="true" ht="12.85" outlineLevel="0" r="399">
      <c r="A399" s="68"/>
      <c r="B399" s="66"/>
      <c r="C399" s="631"/>
      <c r="D399" s="66"/>
      <c r="E399" s="66"/>
      <c r="F399" s="66"/>
      <c r="G399" s="66"/>
      <c r="H399" s="66"/>
    </row>
    <row collapsed="false" customFormat="false" customHeight="false" hidden="true" ht="12.85" outlineLevel="0" r="400">
      <c r="A400" s="68"/>
      <c r="B400" s="66"/>
      <c r="C400" s="631"/>
      <c r="D400" s="66"/>
      <c r="E400" s="66"/>
      <c r="F400" s="66"/>
      <c r="G400" s="66"/>
      <c r="H400" s="66"/>
    </row>
    <row collapsed="false" customFormat="false" customHeight="false" hidden="true" ht="12.85" outlineLevel="0" r="401">
      <c r="A401" s="68"/>
      <c r="B401" s="66"/>
      <c r="C401" s="66"/>
      <c r="D401" s="66"/>
      <c r="E401" s="66"/>
      <c r="F401" s="66"/>
      <c r="G401" s="66"/>
      <c r="H401" s="66"/>
    </row>
    <row collapsed="false" customFormat="false" customHeight="true" hidden="true" ht="15" outlineLevel="0" r="402">
      <c r="A402" s="68"/>
      <c r="B402" s="66"/>
      <c r="C402" s="631"/>
      <c r="D402" s="66"/>
      <c r="E402" s="66"/>
      <c r="F402" s="66"/>
      <c r="G402" s="66"/>
      <c r="H402" s="66"/>
    </row>
    <row collapsed="false" customFormat="false" customHeight="false" hidden="true" ht="12.85" outlineLevel="0" r="403">
      <c r="A403" s="68"/>
      <c r="B403" s="66"/>
      <c r="C403" s="631"/>
      <c r="D403" s="66"/>
      <c r="E403" s="66"/>
      <c r="F403" s="66"/>
      <c r="G403" s="66"/>
      <c r="H403" s="66"/>
    </row>
    <row collapsed="false" customFormat="false" customHeight="false" hidden="true" ht="12.85" outlineLevel="0" r="404">
      <c r="A404" s="68"/>
      <c r="B404" s="66"/>
      <c r="C404" s="631"/>
      <c r="D404" s="66"/>
      <c r="E404" s="66"/>
      <c r="F404" s="66"/>
      <c r="G404" s="66"/>
      <c r="H404" s="66"/>
    </row>
    <row collapsed="false" customFormat="false" customHeight="false" hidden="true" ht="12.85" outlineLevel="0" r="405">
      <c r="A405" s="68"/>
      <c r="B405" s="66"/>
      <c r="C405" s="631"/>
      <c r="D405" s="66"/>
      <c r="E405" s="66"/>
      <c r="F405" s="66"/>
      <c r="G405" s="66"/>
      <c r="H405" s="66"/>
    </row>
    <row collapsed="false" customFormat="false" customHeight="false" hidden="true" ht="12.85" outlineLevel="0" r="406">
      <c r="A406" s="68"/>
      <c r="B406" s="66"/>
      <c r="C406" s="631"/>
      <c r="D406" s="66"/>
      <c r="E406" s="66"/>
      <c r="F406" s="66"/>
      <c r="G406" s="66"/>
      <c r="H406" s="66"/>
    </row>
    <row collapsed="false" customFormat="false" customHeight="false" hidden="true" ht="12.85" outlineLevel="0" r="407">
      <c r="A407" s="68"/>
      <c r="B407" s="66"/>
      <c r="C407" s="631"/>
      <c r="D407" s="66"/>
      <c r="E407" s="66"/>
      <c r="F407" s="66"/>
      <c r="G407" s="66"/>
      <c r="H407" s="66"/>
    </row>
    <row collapsed="false" customFormat="false" customHeight="false" hidden="true" ht="12.85" outlineLevel="0" r="408">
      <c r="A408" s="68"/>
      <c r="B408" s="66"/>
      <c r="C408" s="631"/>
      <c r="D408" s="66"/>
      <c r="E408" s="66"/>
      <c r="F408" s="66"/>
      <c r="G408" s="66"/>
      <c r="H408" s="66"/>
    </row>
    <row collapsed="false" customFormat="false" customHeight="false" hidden="true" ht="12.85" outlineLevel="0" r="409">
      <c r="A409" s="68"/>
      <c r="B409" s="66"/>
      <c r="C409" s="66"/>
      <c r="D409" s="66"/>
      <c r="E409" s="66"/>
      <c r="F409" s="66"/>
      <c r="G409" s="66"/>
      <c r="H409" s="66"/>
    </row>
    <row collapsed="false" customFormat="false" customHeight="false" hidden="true" ht="12.85" outlineLevel="0" r="410">
      <c r="A410" s="68"/>
      <c r="B410" s="66"/>
      <c r="C410" s="66"/>
      <c r="D410" s="66"/>
      <c r="E410" s="66"/>
      <c r="F410" s="66"/>
      <c r="G410" s="66"/>
      <c r="H410" s="66"/>
    </row>
    <row collapsed="false" customFormat="false" customHeight="false" hidden="true" ht="12.85" outlineLevel="0" r="411">
      <c r="A411" s="68"/>
      <c r="B411" s="66"/>
      <c r="C411" s="66"/>
      <c r="D411" s="66"/>
      <c r="E411" s="66"/>
      <c r="F411" s="66"/>
      <c r="G411" s="66"/>
      <c r="H411" s="66"/>
    </row>
    <row collapsed="false" customFormat="false" customHeight="false" hidden="true" ht="15.25" outlineLevel="0" r="412">
      <c r="A412" s="68"/>
      <c r="B412" s="66"/>
      <c r="C412" s="66"/>
      <c r="D412" s="66"/>
      <c r="E412" s="66"/>
      <c r="F412" s="66"/>
      <c r="G412" s="66"/>
      <c r="H412" s="66"/>
      <c r="I412" s="396"/>
    </row>
    <row collapsed="false" customFormat="false" customHeight="false" hidden="true" ht="12.85" outlineLevel="0" r="413">
      <c r="A413" s="68"/>
      <c r="B413" s="66"/>
      <c r="C413" s="66"/>
      <c r="D413" s="66"/>
      <c r="E413" s="66"/>
      <c r="F413" s="66"/>
      <c r="G413" s="66"/>
      <c r="H413" s="66"/>
    </row>
    <row collapsed="false" customFormat="false" customHeight="false" hidden="true" ht="15.25" outlineLevel="0" r="414">
      <c r="A414" s="68"/>
      <c r="B414" s="66"/>
      <c r="C414" s="66"/>
      <c r="D414" s="66"/>
      <c r="E414" s="66"/>
      <c r="F414" s="66"/>
      <c r="G414" s="66"/>
      <c r="H414" s="66"/>
      <c r="I414" s="396"/>
    </row>
    <row collapsed="false" customFormat="false" customHeight="false" hidden="true" ht="12.85" outlineLevel="0" r="415">
      <c r="A415" s="68"/>
      <c r="B415" s="66"/>
      <c r="C415" s="66"/>
      <c r="D415" s="66"/>
      <c r="E415" s="66"/>
      <c r="F415" s="66"/>
      <c r="G415" s="66"/>
      <c r="H415" s="66"/>
    </row>
    <row collapsed="false" customFormat="false" customHeight="true" hidden="true" ht="131.25" outlineLevel="0" r="416">
      <c r="A416" s="68"/>
      <c r="B416" s="66"/>
      <c r="C416" s="66"/>
      <c r="D416" s="66"/>
      <c r="E416" s="66"/>
      <c r="F416" s="66"/>
      <c r="G416" s="66"/>
      <c r="H416" s="66"/>
      <c r="I416" s="645"/>
    </row>
    <row collapsed="false" customFormat="false" customHeight="false" hidden="true" ht="12.85" outlineLevel="0" r="417">
      <c r="A417" s="68"/>
      <c r="B417" s="66"/>
      <c r="C417" s="66"/>
      <c r="D417" s="66"/>
      <c r="E417" s="66"/>
      <c r="F417" s="66"/>
      <c r="G417" s="66"/>
      <c r="H417" s="66"/>
      <c r="I417" s="645"/>
    </row>
    <row collapsed="false" customFormat="false" customHeight="false" hidden="true" ht="12.85" outlineLevel="0" r="418">
      <c r="A418" s="68"/>
      <c r="B418" s="66"/>
      <c r="C418" s="66"/>
      <c r="D418" s="66"/>
      <c r="E418" s="66"/>
      <c r="F418" s="66"/>
      <c r="G418" s="66"/>
      <c r="H418" s="66"/>
      <c r="I418" s="646"/>
    </row>
    <row collapsed="false" customFormat="false" customHeight="true" hidden="true" ht="120.75" outlineLevel="0" r="419">
      <c r="A419" s="68"/>
      <c r="B419" s="66"/>
      <c r="C419" s="631"/>
      <c r="D419" s="66"/>
      <c r="E419" s="66"/>
      <c r="F419" s="66"/>
      <c r="G419" s="66"/>
      <c r="H419" s="66"/>
      <c r="I419" s="368"/>
    </row>
    <row collapsed="false" customFormat="false" customHeight="true" hidden="true" ht="15" outlineLevel="0" r="420">
      <c r="A420" s="68"/>
      <c r="B420" s="66"/>
      <c r="C420" s="631"/>
      <c r="D420" s="66"/>
      <c r="E420" s="66"/>
      <c r="F420" s="66"/>
      <c r="G420" s="66"/>
      <c r="H420" s="66"/>
      <c r="I420" s="546"/>
    </row>
    <row collapsed="false" customFormat="false" customHeight="false" hidden="true" ht="14.05" outlineLevel="0" r="421">
      <c r="A421" s="68"/>
      <c r="B421" s="66"/>
      <c r="C421" s="631"/>
      <c r="D421" s="66"/>
      <c r="E421" s="66"/>
      <c r="F421" s="66"/>
      <c r="G421" s="66"/>
      <c r="H421" s="66"/>
      <c r="I421" s="546"/>
    </row>
    <row collapsed="false" customFormat="false" customHeight="true" hidden="true" ht="135.75" outlineLevel="0" r="422">
      <c r="A422" s="68"/>
      <c r="B422" s="66"/>
      <c r="C422" s="631"/>
      <c r="D422" s="66"/>
      <c r="E422" s="66"/>
      <c r="F422" s="66"/>
      <c r="G422" s="66"/>
      <c r="H422" s="66"/>
      <c r="I422" s="368"/>
    </row>
    <row collapsed="false" customFormat="false" customHeight="true" hidden="true" ht="120.75" outlineLevel="0" r="423">
      <c r="A423" s="68"/>
      <c r="B423" s="66"/>
      <c r="C423" s="631"/>
      <c r="D423" s="66"/>
      <c r="E423" s="66"/>
      <c r="F423" s="66"/>
      <c r="G423" s="66"/>
      <c r="H423" s="66"/>
      <c r="I423" s="368"/>
    </row>
    <row collapsed="false" customFormat="false" customHeight="true" hidden="true" ht="150.75" outlineLevel="0" r="424">
      <c r="A424" s="68"/>
      <c r="B424" s="66"/>
      <c r="C424" s="631"/>
      <c r="D424" s="66"/>
      <c r="E424" s="66"/>
      <c r="F424" s="66"/>
      <c r="G424" s="66"/>
      <c r="H424" s="66"/>
      <c r="I424" s="368"/>
    </row>
    <row collapsed="false" customFormat="false" customHeight="true" hidden="true" ht="150.75" outlineLevel="0" r="425">
      <c r="A425" s="68"/>
      <c r="B425" s="66"/>
      <c r="C425" s="631"/>
      <c r="D425" s="66"/>
      <c r="E425" s="66"/>
      <c r="F425" s="66"/>
      <c r="G425" s="66"/>
      <c r="H425" s="66"/>
      <c r="I425" s="368"/>
    </row>
    <row collapsed="false" customFormat="false" customHeight="true" hidden="true" ht="15" outlineLevel="0" r="426">
      <c r="A426" s="68"/>
      <c r="B426" s="66"/>
      <c r="C426" s="631"/>
      <c r="D426" s="66"/>
      <c r="E426" s="66"/>
      <c r="F426" s="66"/>
      <c r="G426" s="66"/>
      <c r="H426" s="66"/>
      <c r="I426" s="546"/>
    </row>
    <row collapsed="false" customFormat="false" customHeight="false" hidden="true" ht="14.05" outlineLevel="0" r="427">
      <c r="A427" s="68"/>
      <c r="B427" s="66"/>
      <c r="C427" s="631"/>
      <c r="D427" s="66"/>
      <c r="E427" s="66"/>
      <c r="F427" s="66"/>
      <c r="G427" s="66"/>
      <c r="H427" s="66"/>
      <c r="I427" s="546"/>
    </row>
    <row collapsed="false" customFormat="false" customHeight="false" hidden="true" ht="14.05" outlineLevel="0" r="428">
      <c r="A428" s="68"/>
      <c r="B428" s="66"/>
      <c r="C428" s="631"/>
      <c r="D428" s="66"/>
      <c r="E428" s="66"/>
      <c r="F428" s="66"/>
      <c r="G428" s="66"/>
      <c r="H428" s="66"/>
      <c r="I428" s="546"/>
    </row>
    <row collapsed="false" customFormat="false" customHeight="true" hidden="true" ht="15" outlineLevel="0" r="429">
      <c r="A429" s="68"/>
      <c r="B429" s="66"/>
      <c r="C429" s="66"/>
      <c r="D429" s="66"/>
      <c r="E429" s="66"/>
      <c r="F429" s="66"/>
      <c r="G429" s="66"/>
      <c r="H429" s="66"/>
      <c r="I429" s="546"/>
    </row>
    <row collapsed="false" customFormat="false" customHeight="false" hidden="true" ht="14.05" outlineLevel="0" r="430">
      <c r="A430" s="68"/>
      <c r="B430" s="66"/>
      <c r="C430" s="66"/>
      <c r="D430" s="66"/>
      <c r="E430" s="66"/>
      <c r="F430" s="66"/>
      <c r="G430" s="66"/>
      <c r="H430" s="66"/>
      <c r="I430" s="546"/>
    </row>
    <row collapsed="false" customFormat="false" customHeight="false" hidden="true" ht="14.05" outlineLevel="0" r="431">
      <c r="A431" s="68"/>
      <c r="B431" s="66"/>
      <c r="C431" s="66"/>
      <c r="D431" s="66"/>
      <c r="E431" s="66"/>
      <c r="F431" s="66"/>
      <c r="G431" s="66"/>
      <c r="H431" s="66"/>
      <c r="I431" s="546"/>
    </row>
    <row collapsed="false" customFormat="false" customHeight="true" hidden="true" ht="105.75" outlineLevel="0" r="432">
      <c r="A432" s="68"/>
      <c r="B432" s="66"/>
      <c r="C432" s="66"/>
      <c r="D432" s="66"/>
      <c r="E432" s="66"/>
      <c r="F432" s="66"/>
      <c r="G432" s="66"/>
      <c r="H432" s="66"/>
      <c r="I432" s="368"/>
    </row>
    <row collapsed="false" customFormat="false" customHeight="true" hidden="true" ht="135.75" outlineLevel="0" r="433">
      <c r="A433" s="68"/>
      <c r="B433" s="66"/>
      <c r="C433" s="631"/>
      <c r="D433" s="66"/>
      <c r="E433" s="66"/>
      <c r="F433" s="66"/>
      <c r="G433" s="66"/>
      <c r="H433" s="66"/>
      <c r="I433" s="368"/>
    </row>
    <row collapsed="false" customFormat="false" customHeight="true" hidden="true" ht="150.75" outlineLevel="0" r="434">
      <c r="A434" s="68"/>
      <c r="B434" s="66"/>
      <c r="C434" s="631"/>
      <c r="D434" s="66"/>
      <c r="E434" s="66"/>
      <c r="F434" s="66"/>
      <c r="G434" s="66"/>
      <c r="H434" s="66"/>
      <c r="I434" s="368"/>
    </row>
    <row collapsed="false" customFormat="false" customHeight="true" hidden="true" ht="15" outlineLevel="0" r="435">
      <c r="A435" s="68"/>
      <c r="B435" s="66"/>
      <c r="C435" s="631"/>
      <c r="D435" s="66"/>
      <c r="E435" s="66"/>
      <c r="F435" s="66"/>
      <c r="G435" s="66"/>
      <c r="H435" s="66"/>
      <c r="I435" s="546"/>
    </row>
    <row collapsed="false" customFormat="false" customHeight="false" hidden="true" ht="14.05" outlineLevel="0" r="436">
      <c r="A436" s="68"/>
      <c r="B436" s="66"/>
      <c r="C436" s="631"/>
      <c r="D436" s="66"/>
      <c r="E436" s="66"/>
      <c r="F436" s="66"/>
      <c r="G436" s="66"/>
      <c r="H436" s="66"/>
      <c r="I436" s="546"/>
    </row>
    <row collapsed="false" customFormat="false" customHeight="true" hidden="true" ht="15" outlineLevel="0" r="437">
      <c r="A437" s="68"/>
      <c r="B437" s="66"/>
      <c r="C437" s="66"/>
      <c r="D437" s="66"/>
      <c r="E437" s="66"/>
      <c r="F437" s="66"/>
      <c r="G437" s="66"/>
      <c r="H437" s="66"/>
      <c r="I437" s="546"/>
    </row>
    <row collapsed="false" customFormat="false" customHeight="false" hidden="true" ht="14.05" outlineLevel="0" r="438">
      <c r="A438" s="68"/>
      <c r="B438" s="66"/>
      <c r="C438" s="66"/>
      <c r="D438" s="66"/>
      <c r="E438" s="66"/>
      <c r="F438" s="66"/>
      <c r="G438" s="66"/>
      <c r="H438" s="66"/>
      <c r="I438" s="546"/>
    </row>
    <row collapsed="false" customFormat="false" customHeight="true" hidden="true" ht="120.75" outlineLevel="0" r="439">
      <c r="A439" s="68"/>
      <c r="B439" s="66"/>
      <c r="C439" s="66"/>
      <c r="D439" s="66"/>
      <c r="E439" s="66"/>
      <c r="F439" s="66"/>
      <c r="G439" s="66"/>
      <c r="H439" s="66"/>
      <c r="I439" s="368"/>
    </row>
    <row collapsed="false" customFormat="false" customHeight="true" hidden="true" ht="120.75" outlineLevel="0" r="440">
      <c r="A440" s="68"/>
      <c r="B440" s="66"/>
      <c r="C440" s="66"/>
      <c r="D440" s="66"/>
      <c r="E440" s="66"/>
      <c r="F440" s="66"/>
      <c r="G440" s="66"/>
      <c r="H440" s="66"/>
      <c r="I440" s="368"/>
    </row>
    <row collapsed="false" customFormat="false" customHeight="true" hidden="true" ht="15" outlineLevel="0" r="441">
      <c r="A441" s="68"/>
      <c r="B441" s="66"/>
      <c r="C441" s="631"/>
      <c r="D441" s="66"/>
      <c r="E441" s="66"/>
      <c r="F441" s="66"/>
      <c r="G441" s="66"/>
      <c r="H441" s="66"/>
      <c r="I441" s="546"/>
    </row>
    <row collapsed="false" customFormat="false" customHeight="false" hidden="true" ht="14.05" outlineLevel="0" r="442">
      <c r="A442" s="68"/>
      <c r="B442" s="66"/>
      <c r="C442" s="631"/>
      <c r="D442" s="66"/>
      <c r="E442" s="66"/>
      <c r="F442" s="66"/>
      <c r="G442" s="66"/>
      <c r="H442" s="66"/>
      <c r="I442" s="546"/>
    </row>
    <row collapsed="false" customFormat="false" customHeight="true" hidden="true" ht="105.75" outlineLevel="0" r="443">
      <c r="A443" s="68"/>
      <c r="B443" s="66"/>
      <c r="C443" s="631"/>
      <c r="D443" s="66"/>
      <c r="E443" s="66"/>
      <c r="F443" s="66"/>
      <c r="G443" s="66"/>
      <c r="H443" s="66"/>
      <c r="I443" s="368"/>
    </row>
    <row collapsed="false" customFormat="false" customHeight="false" hidden="true" ht="15.25" outlineLevel="0" r="444">
      <c r="A444" s="68"/>
      <c r="B444" s="66"/>
      <c r="C444" s="66"/>
      <c r="D444" s="66"/>
      <c r="E444" s="66"/>
      <c r="F444" s="66"/>
      <c r="G444" s="66"/>
      <c r="H444" s="66"/>
      <c r="I444" s="150"/>
    </row>
    <row collapsed="false" customFormat="false" customHeight="false" hidden="true" ht="12.85" outlineLevel="0" r="445">
      <c r="A445" s="68"/>
      <c r="B445" s="66"/>
      <c r="C445" s="66"/>
      <c r="D445" s="66"/>
      <c r="E445" s="66"/>
      <c r="F445" s="66"/>
      <c r="G445" s="66"/>
      <c r="H445" s="66"/>
    </row>
    <row collapsed="false" customFormat="false" customHeight="false" hidden="true" ht="12.85" outlineLevel="0" r="446">
      <c r="A446" s="68"/>
      <c r="B446" s="66"/>
      <c r="C446" s="66"/>
      <c r="D446" s="66"/>
      <c r="E446" s="66"/>
      <c r="F446" s="66"/>
      <c r="G446" s="66"/>
      <c r="H446" s="66"/>
    </row>
    <row collapsed="false" customFormat="false" customHeight="false" hidden="true" ht="12.85" outlineLevel="0" r="447">
      <c r="A447" s="68"/>
      <c r="B447" s="66"/>
      <c r="C447" s="66"/>
      <c r="D447" s="66"/>
      <c r="E447" s="66"/>
      <c r="F447" s="66"/>
      <c r="G447" s="66"/>
      <c r="H447" s="66"/>
    </row>
    <row collapsed="false" customFormat="false" customHeight="false" hidden="true" ht="12.85" outlineLevel="0" r="448">
      <c r="A448" s="68"/>
      <c r="B448" s="66"/>
      <c r="C448" s="66"/>
      <c r="D448" s="66"/>
      <c r="E448" s="66"/>
      <c r="F448" s="66"/>
      <c r="G448" s="66"/>
      <c r="H448" s="66"/>
    </row>
    <row collapsed="false" customFormat="false" customHeight="false" hidden="true" ht="12.85" outlineLevel="0" r="449">
      <c r="A449" s="68"/>
      <c r="B449" s="66"/>
      <c r="C449" s="66"/>
      <c r="D449" s="66"/>
      <c r="E449" s="66"/>
      <c r="F449" s="66"/>
      <c r="G449" s="66"/>
      <c r="H449" s="66"/>
    </row>
    <row collapsed="false" customFormat="false" customHeight="false" hidden="true" ht="12.85" outlineLevel="0" r="450">
      <c r="A450" s="68"/>
      <c r="B450" s="66"/>
      <c r="C450" s="66"/>
      <c r="D450" s="66"/>
      <c r="E450" s="66"/>
      <c r="F450" s="66"/>
      <c r="G450" s="66"/>
      <c r="H450" s="66"/>
    </row>
    <row collapsed="false" customFormat="false" customHeight="false" hidden="true" ht="12.85" outlineLevel="0" r="451">
      <c r="A451" s="68"/>
      <c r="B451" s="66"/>
      <c r="C451" s="66"/>
      <c r="D451" s="66"/>
      <c r="E451" s="66"/>
      <c r="F451" s="66"/>
      <c r="G451" s="66"/>
      <c r="H451" s="66"/>
    </row>
    <row collapsed="false" customFormat="false" customHeight="false" hidden="true" ht="12.85" outlineLevel="0" r="452">
      <c r="A452" s="68"/>
      <c r="B452" s="66"/>
      <c r="C452" s="66"/>
      <c r="D452" s="66"/>
      <c r="E452" s="66"/>
      <c r="F452" s="66"/>
      <c r="G452" s="66"/>
      <c r="H452" s="66"/>
    </row>
    <row collapsed="false" customFormat="false" customHeight="false" hidden="true" ht="12.85" outlineLevel="0" r="453">
      <c r="A453" s="68"/>
      <c r="B453" s="66"/>
      <c r="C453" s="66"/>
      <c r="D453" s="66"/>
      <c r="E453" s="66"/>
      <c r="F453" s="66"/>
      <c r="G453" s="66"/>
      <c r="H453" s="66"/>
    </row>
    <row collapsed="false" customFormat="false" customHeight="false" hidden="true" ht="12.85" outlineLevel="0" r="454">
      <c r="A454" s="68"/>
      <c r="B454" s="66"/>
      <c r="C454" s="66"/>
      <c r="D454" s="66"/>
      <c r="E454" s="66"/>
      <c r="F454" s="66"/>
      <c r="G454" s="66"/>
      <c r="H454" s="66"/>
    </row>
    <row collapsed="false" customFormat="false" customHeight="false" hidden="true" ht="12.85" outlineLevel="0" r="455">
      <c r="A455" s="68"/>
      <c r="B455" s="66"/>
      <c r="C455" s="66"/>
      <c r="D455" s="66"/>
      <c r="E455" s="66"/>
      <c r="F455" s="66"/>
      <c r="G455" s="66"/>
      <c r="H455" s="66"/>
    </row>
    <row collapsed="false" customFormat="false" customHeight="false" hidden="true" ht="12.85" outlineLevel="0" r="456">
      <c r="A456" s="68"/>
      <c r="B456" s="66"/>
      <c r="C456" s="66"/>
      <c r="D456" s="66"/>
      <c r="E456" s="66"/>
      <c r="F456" s="66"/>
      <c r="G456" s="66"/>
      <c r="H456" s="66"/>
    </row>
    <row collapsed="false" customFormat="false" customHeight="false" hidden="true" ht="12.85" outlineLevel="0" r="457">
      <c r="A457" s="68"/>
      <c r="B457" s="66"/>
      <c r="C457" s="66"/>
      <c r="D457" s="66"/>
      <c r="E457" s="66"/>
      <c r="F457" s="66"/>
      <c r="G457" s="66"/>
      <c r="H457" s="66"/>
    </row>
    <row collapsed="false" customFormat="false" customHeight="false" hidden="true" ht="12.85" outlineLevel="0" r="458">
      <c r="A458" s="68"/>
      <c r="B458" s="66"/>
      <c r="C458" s="66"/>
      <c r="D458" s="66"/>
      <c r="E458" s="66"/>
      <c r="F458" s="66"/>
      <c r="G458" s="66"/>
      <c r="H458" s="66"/>
    </row>
    <row collapsed="false" customFormat="false" customHeight="false" hidden="true" ht="12.85" outlineLevel="0" r="459">
      <c r="A459" s="68"/>
      <c r="B459" s="66"/>
      <c r="C459" s="66"/>
      <c r="D459" s="66"/>
      <c r="E459" s="66"/>
      <c r="F459" s="66"/>
      <c r="G459" s="66"/>
      <c r="H459" s="66"/>
    </row>
    <row collapsed="false" customFormat="false" customHeight="false" hidden="true" ht="12.85" outlineLevel="0" r="460">
      <c r="A460" s="68"/>
      <c r="B460" s="66"/>
      <c r="C460" s="66"/>
      <c r="D460" s="66"/>
      <c r="E460" s="66"/>
      <c r="F460" s="66"/>
      <c r="G460" s="66"/>
      <c r="H460" s="66"/>
    </row>
    <row collapsed="false" customFormat="false" customHeight="false" hidden="true" ht="12.85" outlineLevel="0" r="461">
      <c r="A461" s="68"/>
      <c r="B461" s="66"/>
      <c r="C461" s="66"/>
      <c r="D461" s="66"/>
      <c r="E461" s="66"/>
      <c r="F461" s="66"/>
      <c r="G461" s="66"/>
      <c r="H461" s="66"/>
    </row>
    <row collapsed="false" customFormat="false" customHeight="false" hidden="true" ht="12.85" outlineLevel="0" r="462">
      <c r="A462" s="68"/>
      <c r="B462" s="66"/>
      <c r="C462" s="66"/>
      <c r="D462" s="66"/>
      <c r="E462" s="66"/>
      <c r="F462" s="66"/>
      <c r="G462" s="66"/>
      <c r="H462" s="66"/>
    </row>
    <row collapsed="false" customFormat="false" customHeight="true" hidden="true" ht="177.75" outlineLevel="0" r="463">
      <c r="A463" s="68"/>
      <c r="B463" s="66"/>
      <c r="C463" s="66"/>
      <c r="D463" s="66"/>
      <c r="E463" s="66"/>
      <c r="F463" s="66"/>
      <c r="G463" s="66"/>
      <c r="H463" s="66"/>
      <c r="I463" s="645"/>
      <c r="J463" s="31"/>
      <c r="K463" s="31"/>
      <c r="L463" s="31"/>
      <c r="M463" s="31"/>
      <c r="N463" s="31"/>
      <c r="O463" s="31"/>
    </row>
    <row collapsed="false" customFormat="false" customHeight="false" hidden="true" ht="12.85" outlineLevel="0" r="464">
      <c r="A464" s="68"/>
      <c r="B464" s="66"/>
      <c r="C464" s="66"/>
      <c r="D464" s="66"/>
      <c r="E464" s="66"/>
      <c r="F464" s="66"/>
      <c r="G464" s="66"/>
      <c r="H464" s="66"/>
      <c r="I464" s="647"/>
      <c r="J464" s="36"/>
      <c r="K464" s="36"/>
      <c r="L464" s="36"/>
      <c r="M464" s="36"/>
      <c r="N464" s="36"/>
      <c r="O464" s="165"/>
    </row>
    <row collapsed="false" customFormat="false" customHeight="false" hidden="true" ht="12.85" outlineLevel="0" r="465">
      <c r="A465" s="68"/>
      <c r="B465" s="66"/>
      <c r="C465" s="66"/>
      <c r="D465" s="66"/>
      <c r="E465" s="66"/>
      <c r="F465" s="66"/>
      <c r="G465" s="66"/>
      <c r="H465" s="66"/>
      <c r="I465" s="648"/>
      <c r="J465" s="231"/>
      <c r="K465" s="231"/>
      <c r="L465" s="231"/>
      <c r="M465" s="231"/>
      <c r="N465" s="231"/>
      <c r="O465" s="378"/>
    </row>
    <row collapsed="false" customFormat="false" customHeight="true" hidden="true" ht="15.75" outlineLevel="0" r="466">
      <c r="A466" s="68"/>
      <c r="B466" s="66"/>
      <c r="C466" s="66"/>
      <c r="D466" s="66"/>
      <c r="E466" s="66"/>
      <c r="F466" s="66"/>
      <c r="G466" s="66"/>
      <c r="H466" s="66"/>
      <c r="I466" s="649"/>
      <c r="J466" s="502"/>
      <c r="K466" s="502"/>
      <c r="L466" s="502"/>
      <c r="M466" s="502"/>
      <c r="N466" s="502"/>
      <c r="O466" s="502"/>
    </row>
    <row collapsed="false" customFormat="false" customHeight="false" hidden="true" ht="12.85" outlineLevel="0" r="467">
      <c r="A467" s="68"/>
      <c r="B467" s="66"/>
      <c r="C467" s="631"/>
      <c r="D467" s="66"/>
      <c r="E467" s="66"/>
      <c r="F467" s="66"/>
      <c r="G467" s="66"/>
      <c r="H467" s="66"/>
      <c r="I467" s="650"/>
      <c r="J467" s="44"/>
      <c r="K467" s="44"/>
      <c r="L467" s="44"/>
      <c r="M467" s="44"/>
      <c r="N467" s="44"/>
      <c r="O467" s="380"/>
    </row>
    <row collapsed="false" customFormat="false" customHeight="false" hidden="true" ht="12.85" outlineLevel="0" r="468">
      <c r="A468" s="68"/>
      <c r="B468" s="66"/>
      <c r="C468" s="631"/>
      <c r="D468" s="66"/>
      <c r="E468" s="66"/>
      <c r="F468" s="66"/>
      <c r="G468" s="66"/>
      <c r="H468" s="66"/>
      <c r="I468" s="650"/>
      <c r="J468" s="44"/>
      <c r="K468" s="44"/>
      <c r="L468" s="44"/>
      <c r="M468" s="44"/>
      <c r="N468" s="44"/>
      <c r="O468" s="380"/>
    </row>
    <row collapsed="false" customFormat="false" customHeight="true" hidden="true" ht="15.75" outlineLevel="0" r="469">
      <c r="A469" s="68"/>
      <c r="B469" s="66"/>
      <c r="C469" s="66"/>
      <c r="D469" s="66"/>
      <c r="E469" s="66"/>
      <c r="F469" s="66"/>
      <c r="G469" s="66"/>
      <c r="H469" s="66"/>
      <c r="I469" s="649"/>
      <c r="J469" s="502"/>
      <c r="K469" s="502"/>
      <c r="L469" s="502"/>
      <c r="M469" s="502"/>
      <c r="N469" s="502"/>
      <c r="O469" s="502"/>
    </row>
    <row collapsed="false" customFormat="false" customHeight="false" hidden="true" ht="12.85" outlineLevel="0" r="470">
      <c r="A470" s="68"/>
      <c r="B470" s="66"/>
      <c r="C470" s="631"/>
      <c r="D470" s="66"/>
      <c r="E470" s="66"/>
      <c r="F470" s="66"/>
      <c r="G470" s="66"/>
      <c r="H470" s="66"/>
      <c r="I470" s="650"/>
      <c r="J470" s="44"/>
      <c r="K470" s="44"/>
      <c r="L470" s="44"/>
      <c r="M470" s="44"/>
      <c r="N470" s="44"/>
      <c r="O470" s="380"/>
    </row>
    <row collapsed="false" customFormat="false" customHeight="false" hidden="true" ht="12.85" outlineLevel="0" r="471">
      <c r="A471" s="68"/>
      <c r="B471" s="66"/>
      <c r="C471" s="631"/>
      <c r="D471" s="66"/>
      <c r="E471" s="66"/>
      <c r="F471" s="66"/>
      <c r="G471" s="66"/>
      <c r="H471" s="66"/>
      <c r="I471" s="650"/>
      <c r="J471" s="44"/>
      <c r="K471" s="44"/>
      <c r="L471" s="44"/>
      <c r="M471" s="44"/>
      <c r="N471" s="44"/>
      <c r="O471" s="380"/>
    </row>
    <row collapsed="false" customFormat="false" customHeight="true" hidden="true" ht="15.75" outlineLevel="0" r="472">
      <c r="A472" s="68"/>
      <c r="B472" s="66"/>
      <c r="C472" s="66"/>
      <c r="D472" s="66"/>
      <c r="E472" s="66"/>
      <c r="F472" s="66"/>
      <c r="G472" s="66"/>
      <c r="H472" s="66"/>
      <c r="I472" s="651"/>
      <c r="J472" s="379"/>
      <c r="K472" s="379"/>
      <c r="L472" s="379"/>
      <c r="M472" s="379"/>
      <c r="N472" s="379"/>
      <c r="O472" s="379"/>
    </row>
    <row collapsed="false" customFormat="false" customHeight="false" hidden="true" ht="12.85" outlineLevel="0" r="473">
      <c r="A473" s="68"/>
      <c r="B473" s="66"/>
      <c r="C473" s="66"/>
      <c r="D473" s="66"/>
      <c r="E473" s="66"/>
      <c r="F473" s="66"/>
      <c r="G473" s="66"/>
      <c r="H473" s="66"/>
      <c r="I473" s="650"/>
      <c r="J473" s="44"/>
      <c r="K473" s="44"/>
      <c r="L473" s="44"/>
      <c r="M473" s="44"/>
      <c r="N473" s="44"/>
      <c r="O473" s="380"/>
    </row>
    <row collapsed="false" customFormat="false" customHeight="false" hidden="true" ht="12.85" outlineLevel="0" r="474">
      <c r="A474" s="68"/>
      <c r="B474" s="66"/>
      <c r="C474" s="66"/>
      <c r="D474" s="66"/>
      <c r="E474" s="66"/>
      <c r="F474" s="66"/>
      <c r="G474" s="66"/>
      <c r="H474" s="66"/>
    </row>
    <row collapsed="false" customFormat="false" customHeight="false" hidden="true" ht="12.85" outlineLevel="0" r="475">
      <c r="A475" s="68"/>
      <c r="B475" s="66"/>
      <c r="C475" s="66"/>
      <c r="D475" s="66"/>
      <c r="E475" s="66"/>
      <c r="F475" s="66"/>
      <c r="G475" s="66"/>
      <c r="H475" s="66"/>
    </row>
    <row collapsed="false" customFormat="false" customHeight="false" hidden="true" ht="15.25" outlineLevel="0" r="476">
      <c r="A476" s="68"/>
      <c r="B476" s="66"/>
      <c r="C476" s="66"/>
      <c r="D476" s="66"/>
      <c r="E476" s="66"/>
      <c r="F476" s="66"/>
      <c r="G476" s="66"/>
      <c r="H476" s="66"/>
      <c r="I476" s="58"/>
      <c r="J476" s="58"/>
      <c r="K476" s="58"/>
      <c r="L476" s="58"/>
      <c r="M476" s="58"/>
      <c r="N476" s="58"/>
      <c r="O476" s="58"/>
    </row>
    <row collapsed="false" customFormat="false" customHeight="false" hidden="true" ht="12.85" outlineLevel="0" r="477">
      <c r="A477" s="68"/>
      <c r="B477" s="66"/>
      <c r="C477" s="66"/>
      <c r="D477" s="66"/>
      <c r="E477" s="66"/>
      <c r="F477" s="66"/>
      <c r="G477" s="66"/>
      <c r="H477" s="66"/>
    </row>
    <row collapsed="false" customFormat="false" customHeight="false" hidden="true" ht="12.85" outlineLevel="0" r="478">
      <c r="A478" s="68"/>
      <c r="B478" s="66"/>
      <c r="C478" s="66"/>
      <c r="D478" s="66"/>
      <c r="E478" s="66"/>
      <c r="F478" s="66"/>
      <c r="G478" s="66"/>
      <c r="H478" s="66"/>
    </row>
    <row collapsed="false" customFormat="false" customHeight="false" hidden="true" ht="12.85" outlineLevel="0" r="479">
      <c r="A479" s="68"/>
      <c r="B479" s="66"/>
      <c r="C479" s="66"/>
      <c r="D479" s="66"/>
      <c r="E479" s="66"/>
      <c r="F479" s="66"/>
      <c r="G479" s="66"/>
      <c r="H479" s="66"/>
    </row>
    <row collapsed="false" customFormat="false" customHeight="false" hidden="true" ht="12.85" outlineLevel="0" r="480">
      <c r="A480" s="68"/>
      <c r="B480" s="66"/>
      <c r="C480" s="66"/>
      <c r="D480" s="66"/>
      <c r="E480" s="66"/>
      <c r="F480" s="66"/>
      <c r="G480" s="66"/>
      <c r="H480" s="66"/>
    </row>
    <row collapsed="false" customFormat="false" customHeight="false" hidden="true" ht="12.85" outlineLevel="0" r="481">
      <c r="A481" s="68"/>
      <c r="B481" s="66"/>
      <c r="C481" s="66"/>
      <c r="D481" s="66"/>
      <c r="E481" s="66"/>
      <c r="F481" s="66"/>
      <c r="G481" s="66"/>
      <c r="H481" s="66"/>
    </row>
    <row collapsed="false" customFormat="false" customHeight="false" hidden="true" ht="12.85" outlineLevel="0" r="482">
      <c r="A482" s="68"/>
      <c r="B482" s="66"/>
      <c r="C482" s="66"/>
      <c r="D482" s="66"/>
      <c r="E482" s="66"/>
      <c r="F482" s="66"/>
      <c r="G482" s="66"/>
      <c r="H482" s="66"/>
    </row>
    <row collapsed="false" customFormat="false" customHeight="false" hidden="true" ht="12.85" outlineLevel="0" r="483">
      <c r="A483" s="68"/>
      <c r="B483" s="66"/>
      <c r="C483" s="66"/>
      <c r="D483" s="66"/>
      <c r="E483" s="66"/>
      <c r="F483" s="66"/>
      <c r="G483" s="66"/>
      <c r="H483" s="66"/>
    </row>
    <row collapsed="false" customFormat="false" customHeight="false" hidden="true" ht="12.85" outlineLevel="0" r="484">
      <c r="A484" s="68"/>
      <c r="B484" s="66"/>
      <c r="C484" s="66"/>
      <c r="D484" s="66"/>
      <c r="E484" s="66"/>
      <c r="F484" s="66"/>
      <c r="G484" s="66"/>
      <c r="H484" s="66"/>
    </row>
    <row collapsed="false" customFormat="false" customHeight="true" hidden="true" ht="90" outlineLevel="0" r="485">
      <c r="A485" s="68"/>
      <c r="B485" s="66"/>
      <c r="C485" s="631"/>
      <c r="D485" s="66"/>
      <c r="E485" s="66"/>
      <c r="F485" s="66"/>
      <c r="G485" s="66"/>
      <c r="H485" s="66"/>
    </row>
    <row collapsed="false" customFormat="false" customHeight="true" hidden="true" ht="15.75" outlineLevel="0" r="486">
      <c r="A486" s="68"/>
      <c r="B486" s="66"/>
      <c r="C486" s="631"/>
      <c r="D486" s="66"/>
      <c r="E486" s="66"/>
      <c r="F486" s="66"/>
      <c r="G486" s="66"/>
      <c r="H486" s="66"/>
    </row>
    <row collapsed="false" customFormat="false" customHeight="false" hidden="true" ht="12.85" outlineLevel="0" r="487">
      <c r="A487" s="68"/>
      <c r="B487" s="66"/>
      <c r="C487" s="631"/>
      <c r="D487" s="66"/>
      <c r="E487" s="66"/>
      <c r="F487" s="66"/>
      <c r="G487" s="66"/>
      <c r="H487" s="66"/>
    </row>
    <row collapsed="false" customFormat="false" customHeight="false" hidden="true" ht="12.85" outlineLevel="0" r="488">
      <c r="A488" s="68"/>
      <c r="B488" s="66"/>
      <c r="C488" s="66"/>
      <c r="D488" s="66"/>
      <c r="E488" s="66"/>
      <c r="F488" s="66"/>
      <c r="G488" s="66"/>
      <c r="H488" s="66"/>
    </row>
    <row collapsed="false" customFormat="false" customHeight="true" hidden="true" ht="31.5" outlineLevel="0" r="489">
      <c r="A489" s="68"/>
      <c r="B489" s="66"/>
      <c r="C489" s="66"/>
      <c r="D489" s="66"/>
      <c r="E489" s="66"/>
      <c r="F489" s="66"/>
      <c r="G489" s="66"/>
      <c r="H489" s="66"/>
    </row>
    <row collapsed="false" customFormat="false" customHeight="false" hidden="true" ht="12.85" outlineLevel="0" r="490">
      <c r="A490" s="68"/>
      <c r="B490" s="66"/>
      <c r="C490" s="66"/>
      <c r="D490" s="66"/>
      <c r="E490" s="66"/>
      <c r="F490" s="66"/>
      <c r="G490" s="66"/>
      <c r="H490" s="66"/>
    </row>
    <row collapsed="false" customFormat="false" customHeight="false" hidden="true" ht="12.85" outlineLevel="0" r="491">
      <c r="A491" s="68"/>
      <c r="B491" s="66"/>
      <c r="C491" s="66"/>
      <c r="D491" s="66"/>
      <c r="E491" s="66"/>
      <c r="F491" s="66"/>
      <c r="G491" s="66"/>
      <c r="H491" s="66"/>
    </row>
    <row collapsed="false" customFormat="false" customHeight="false" hidden="true" ht="12.85" outlineLevel="0" r="492">
      <c r="A492" s="68"/>
      <c r="B492" s="66"/>
      <c r="C492" s="631"/>
      <c r="D492" s="66"/>
      <c r="E492" s="66"/>
      <c r="F492" s="66"/>
      <c r="G492" s="66"/>
      <c r="H492" s="66"/>
    </row>
    <row collapsed="false" customFormat="false" customHeight="false" hidden="true" ht="12.85" outlineLevel="0" r="493">
      <c r="A493" s="68"/>
      <c r="B493" s="66"/>
      <c r="C493" s="66"/>
      <c r="D493" s="66"/>
      <c r="E493" s="66"/>
      <c r="F493" s="66"/>
      <c r="G493" s="66"/>
      <c r="H493" s="66"/>
    </row>
    <row collapsed="false" customFormat="false" customHeight="false" hidden="true" ht="12.85" outlineLevel="0" r="494">
      <c r="A494" s="68"/>
      <c r="B494" s="66"/>
      <c r="C494" s="66"/>
      <c r="D494" s="66"/>
      <c r="E494" s="66"/>
      <c r="F494" s="66"/>
      <c r="G494" s="66"/>
      <c r="H494" s="66"/>
    </row>
    <row collapsed="false" customFormat="false" customHeight="false" hidden="true" ht="12.85" outlineLevel="0" r="495">
      <c r="A495" s="68"/>
      <c r="B495" s="66"/>
      <c r="C495" s="66"/>
      <c r="D495" s="66"/>
      <c r="E495" s="66"/>
      <c r="F495" s="66"/>
      <c r="G495" s="66"/>
      <c r="H495" s="66"/>
    </row>
    <row collapsed="false" customFormat="false" customHeight="false" hidden="true" ht="12.85" outlineLevel="0" r="496">
      <c r="A496" s="68"/>
      <c r="B496" s="66"/>
      <c r="C496" s="66"/>
      <c r="D496" s="66"/>
      <c r="E496" s="66"/>
      <c r="F496" s="66"/>
      <c r="G496" s="66"/>
      <c r="H496" s="66"/>
    </row>
    <row collapsed="false" customFormat="false" customHeight="false" hidden="true" ht="12.85" outlineLevel="0" r="497">
      <c r="A497" s="68"/>
      <c r="B497" s="66"/>
      <c r="C497" s="66"/>
      <c r="D497" s="66"/>
      <c r="E497" s="66"/>
      <c r="F497" s="66"/>
      <c r="G497" s="66"/>
      <c r="H497" s="66"/>
    </row>
    <row collapsed="false" customFormat="false" customHeight="false" hidden="true" ht="12.85" outlineLevel="0" r="498">
      <c r="A498" s="68"/>
      <c r="B498" s="66"/>
      <c r="C498" s="66"/>
      <c r="D498" s="66"/>
      <c r="E498" s="66"/>
      <c r="F498" s="66"/>
      <c r="G498" s="66"/>
      <c r="H498" s="66"/>
    </row>
    <row collapsed="false" customFormat="false" customHeight="false" hidden="true" ht="12.85" outlineLevel="0" r="499">
      <c r="A499" s="68"/>
      <c r="B499" s="66"/>
      <c r="C499" s="66"/>
      <c r="D499" s="66"/>
      <c r="E499" s="66"/>
      <c r="F499" s="66"/>
      <c r="G499" s="66"/>
      <c r="H499" s="66"/>
    </row>
    <row collapsed="false" customFormat="false" customHeight="false" hidden="true" ht="12.85" outlineLevel="0" r="500">
      <c r="A500" s="68"/>
      <c r="B500" s="66"/>
      <c r="C500" s="66"/>
      <c r="D500" s="66"/>
      <c r="E500" s="66"/>
      <c r="F500" s="66"/>
      <c r="G500" s="66"/>
      <c r="H500" s="66"/>
    </row>
    <row collapsed="false" customFormat="false" customHeight="false" hidden="true" ht="12.85" outlineLevel="0" r="501">
      <c r="A501" s="68"/>
      <c r="B501" s="66"/>
      <c r="C501" s="66"/>
      <c r="D501" s="66"/>
      <c r="E501" s="66"/>
      <c r="F501" s="66"/>
      <c r="G501" s="66"/>
      <c r="H501" s="66"/>
    </row>
    <row collapsed="false" customFormat="false" customHeight="true" hidden="true" ht="30" outlineLevel="0" r="502">
      <c r="A502" s="68"/>
      <c r="B502" s="66"/>
      <c r="C502" s="66"/>
      <c r="D502" s="66"/>
      <c r="E502" s="66"/>
      <c r="F502" s="66"/>
      <c r="G502" s="66"/>
      <c r="H502" s="66"/>
    </row>
    <row collapsed="false" customFormat="false" customHeight="false" hidden="true" ht="12.85" outlineLevel="0" r="503">
      <c r="A503" s="68"/>
      <c r="B503" s="66"/>
      <c r="C503" s="66"/>
      <c r="D503" s="66"/>
      <c r="E503" s="66"/>
      <c r="F503" s="66"/>
      <c r="G503" s="66"/>
      <c r="H503" s="66"/>
    </row>
    <row collapsed="false" customFormat="false" customHeight="false" hidden="true" ht="12.85" outlineLevel="0" r="504">
      <c r="A504" s="68"/>
      <c r="B504" s="66"/>
      <c r="C504" s="66"/>
      <c r="D504" s="66"/>
      <c r="E504" s="66"/>
      <c r="F504" s="66"/>
      <c r="G504" s="66"/>
      <c r="H504" s="66"/>
    </row>
    <row collapsed="false" customFormat="false" customHeight="false" hidden="true" ht="12.85" outlineLevel="0" r="505">
      <c r="A505" s="68"/>
      <c r="B505" s="66"/>
      <c r="C505" s="66"/>
      <c r="D505" s="66"/>
      <c r="E505" s="66"/>
      <c r="F505" s="66"/>
      <c r="G505" s="66"/>
      <c r="H505" s="66"/>
    </row>
    <row collapsed="false" customFormat="false" customHeight="true" hidden="true" ht="45" outlineLevel="0" r="506">
      <c r="A506" s="68"/>
      <c r="B506" s="66"/>
      <c r="C506" s="66"/>
      <c r="D506" s="66"/>
      <c r="E506" s="66"/>
      <c r="F506" s="66"/>
      <c r="G506" s="66"/>
      <c r="H506" s="66"/>
    </row>
    <row collapsed="false" customFormat="false" customHeight="true" hidden="true" ht="31.5" outlineLevel="0" r="507">
      <c r="A507" s="68"/>
      <c r="B507" s="66"/>
      <c r="C507" s="631"/>
      <c r="D507" s="66"/>
      <c r="E507" s="66"/>
      <c r="F507" s="66"/>
      <c r="G507" s="66"/>
      <c r="H507" s="66"/>
    </row>
    <row collapsed="false" customFormat="false" customHeight="false" hidden="true" ht="12.85" outlineLevel="0" r="508">
      <c r="A508" s="68"/>
      <c r="B508" s="66"/>
      <c r="C508" s="631"/>
      <c r="D508" s="66"/>
      <c r="E508" s="66"/>
      <c r="F508" s="66"/>
      <c r="G508" s="66"/>
      <c r="H508" s="66"/>
    </row>
    <row collapsed="false" customFormat="false" customHeight="true" hidden="true" ht="31.5" outlineLevel="0" r="509">
      <c r="A509" s="68"/>
      <c r="B509" s="66"/>
      <c r="C509" s="631"/>
      <c r="D509" s="66"/>
      <c r="E509" s="66"/>
      <c r="F509" s="66"/>
      <c r="G509" s="66"/>
      <c r="H509" s="66"/>
    </row>
    <row collapsed="false" customFormat="false" customHeight="false" hidden="true" ht="12.85" outlineLevel="0" r="510">
      <c r="A510" s="68"/>
      <c r="B510" s="66"/>
      <c r="C510" s="631"/>
      <c r="D510" s="66"/>
      <c r="E510" s="66"/>
      <c r="F510" s="66"/>
      <c r="G510" s="66"/>
      <c r="H510" s="66"/>
    </row>
    <row collapsed="false" customFormat="false" customHeight="false" hidden="true" ht="12.85" outlineLevel="0" r="511">
      <c r="A511" s="68"/>
      <c r="B511" s="66"/>
      <c r="C511" s="66"/>
      <c r="D511" s="66"/>
      <c r="E511" s="66"/>
      <c r="F511" s="66"/>
      <c r="G511" s="66"/>
      <c r="H511" s="66"/>
    </row>
    <row collapsed="false" customFormat="false" customHeight="false" hidden="true" ht="12.85" outlineLevel="0" r="512">
      <c r="A512" s="68"/>
      <c r="B512" s="66"/>
      <c r="C512" s="66"/>
      <c r="D512" s="66"/>
      <c r="E512" s="66"/>
      <c r="F512" s="66"/>
      <c r="G512" s="66"/>
      <c r="H512" s="66"/>
    </row>
    <row collapsed="false" customFormat="false" customHeight="false" hidden="true" ht="12.85" outlineLevel="0" r="513">
      <c r="A513" s="68"/>
      <c r="B513" s="66"/>
      <c r="C513" s="631"/>
      <c r="D513" s="631"/>
      <c r="E513" s="66"/>
      <c r="F513" s="66"/>
      <c r="G513" s="66"/>
      <c r="H513" s="66"/>
    </row>
    <row collapsed="false" customFormat="false" customHeight="false" hidden="true" ht="15.25" outlineLevel="0" r="514">
      <c r="A514" s="652" t="s">
        <v>416</v>
      </c>
      <c r="B514" s="8"/>
      <c r="C514" s="8"/>
      <c r="D514" s="8"/>
      <c r="E514" s="8"/>
      <c r="F514" s="8"/>
      <c r="G514" s="8"/>
      <c r="H514" s="8"/>
    </row>
    <row collapsed="false" customFormat="false" customHeight="false" hidden="true" ht="15.25" outlineLevel="0" r="515">
      <c r="A515" s="5" t="s">
        <v>361</v>
      </c>
      <c r="B515" s="5"/>
      <c r="C515" s="5"/>
      <c r="D515" s="5"/>
      <c r="E515" s="5"/>
      <c r="F515" s="5"/>
      <c r="G515" s="5"/>
      <c r="H515" s="8"/>
    </row>
    <row collapsed="false" customFormat="false" customHeight="false" hidden="true" ht="15.25" outlineLevel="0" r="516">
      <c r="A516" s="5" t="s">
        <v>417</v>
      </c>
      <c r="B516" s="5"/>
      <c r="C516" s="5"/>
      <c r="D516" s="5"/>
      <c r="E516" s="5"/>
      <c r="F516" s="5"/>
      <c r="G516" s="5"/>
      <c r="H516" s="8"/>
    </row>
    <row collapsed="false" customFormat="false" customHeight="false" hidden="true" ht="15.25" outlineLevel="0" r="517">
      <c r="A517" s="5" t="s">
        <v>418</v>
      </c>
      <c r="B517" s="5"/>
      <c r="C517" s="5"/>
      <c r="D517" s="5"/>
      <c r="E517" s="5"/>
      <c r="F517" s="5"/>
      <c r="G517" s="5"/>
      <c r="H517" s="8"/>
    </row>
    <row collapsed="false" customFormat="false" customHeight="false" hidden="true" ht="15.25" outlineLevel="0" r="518">
      <c r="A518" s="653"/>
      <c r="B518" s="8"/>
      <c r="C518" s="8"/>
      <c r="D518" s="8"/>
      <c r="E518" s="8"/>
      <c r="F518" s="8"/>
      <c r="G518" s="8"/>
      <c r="H518" s="8"/>
    </row>
    <row collapsed="false" customFormat="false" customHeight="false" hidden="true" ht="15.25" outlineLevel="0" r="519">
      <c r="A519" s="653"/>
      <c r="B519" s="8"/>
      <c r="C519" s="8"/>
      <c r="D519" s="8"/>
      <c r="E519" s="8"/>
      <c r="F519" s="8"/>
      <c r="G519" s="8"/>
      <c r="H519" s="8"/>
    </row>
    <row collapsed="false" customFormat="false" customHeight="true" hidden="true" ht="16.5" outlineLevel="0" r="520">
      <c r="A520" s="654" t="s">
        <v>419</v>
      </c>
      <c r="B520" s="654"/>
      <c r="C520" s="654"/>
      <c r="D520" s="654" t="s">
        <v>420</v>
      </c>
      <c r="E520" s="654"/>
      <c r="F520" s="654"/>
      <c r="G520" s="655" t="s">
        <v>477</v>
      </c>
      <c r="H520" s="654" t="s">
        <v>478</v>
      </c>
      <c r="I520" s="33" t="s">
        <v>421</v>
      </c>
      <c r="J520" s="33"/>
    </row>
    <row collapsed="false" customFormat="false" customHeight="true" hidden="true" ht="15.6" outlineLevel="0" r="521">
      <c r="A521" s="656" t="n">
        <v>1</v>
      </c>
      <c r="B521" s="656"/>
      <c r="C521" s="656"/>
      <c r="D521" s="656" t="n">
        <v>2</v>
      </c>
      <c r="E521" s="656"/>
      <c r="F521" s="656"/>
      <c r="G521" s="657" t="n">
        <v>3</v>
      </c>
      <c r="H521" s="656" t="n">
        <v>4</v>
      </c>
      <c r="I521" s="206" t="n">
        <v>5</v>
      </c>
      <c r="J521" s="206"/>
    </row>
    <row collapsed="false" customFormat="false" customHeight="true" hidden="true" ht="60" outlineLevel="0" r="522">
      <c r="A522" s="658" t="s">
        <v>422</v>
      </c>
      <c r="B522" s="658"/>
      <c r="C522" s="658"/>
      <c r="D522" s="659"/>
      <c r="E522" s="659"/>
      <c r="F522" s="659"/>
      <c r="G522" s="660"/>
      <c r="H522" s="659"/>
      <c r="I522" s="43"/>
      <c r="J522" s="43"/>
    </row>
    <row collapsed="false" customFormat="false" customHeight="true" hidden="true" ht="90" outlineLevel="0" r="523">
      <c r="A523" s="658" t="s">
        <v>423</v>
      </c>
      <c r="B523" s="658"/>
      <c r="C523" s="658"/>
      <c r="D523" s="659"/>
      <c r="E523" s="659"/>
      <c r="F523" s="659"/>
      <c r="G523" s="660"/>
      <c r="H523" s="659"/>
      <c r="I523" s="43"/>
      <c r="J523" s="43"/>
    </row>
    <row collapsed="false" customFormat="false" customHeight="true" hidden="true" ht="105" outlineLevel="0" r="524">
      <c r="A524" s="661" t="s">
        <v>424</v>
      </c>
      <c r="B524" s="661"/>
      <c r="C524" s="661"/>
      <c r="D524" s="659"/>
      <c r="E524" s="659"/>
      <c r="F524" s="659"/>
      <c r="G524" s="660"/>
      <c r="H524" s="659"/>
      <c r="I524" s="43"/>
      <c r="J524" s="43"/>
    </row>
    <row collapsed="false" customFormat="false" customHeight="true" hidden="true" ht="45" outlineLevel="0" r="525">
      <c r="A525" s="658" t="s">
        <v>425</v>
      </c>
      <c r="B525" s="658"/>
      <c r="C525" s="658"/>
      <c r="D525" s="659"/>
      <c r="E525" s="659"/>
      <c r="F525" s="659"/>
      <c r="G525" s="660"/>
      <c r="H525" s="659"/>
      <c r="I525" s="43"/>
      <c r="J525" s="43"/>
    </row>
    <row collapsed="false" customFormat="false" customHeight="true" hidden="true" ht="60" outlineLevel="0" r="526">
      <c r="A526" s="658" t="s">
        <v>426</v>
      </c>
      <c r="B526" s="658"/>
      <c r="C526" s="658"/>
      <c r="D526" s="659"/>
      <c r="E526" s="659"/>
      <c r="F526" s="659"/>
      <c r="G526" s="660"/>
      <c r="H526" s="659"/>
      <c r="I526" s="43"/>
      <c r="J526" s="43"/>
    </row>
    <row collapsed="false" customFormat="false" customHeight="true" hidden="true" ht="75" outlineLevel="0" r="527">
      <c r="A527" s="658" t="s">
        <v>427</v>
      </c>
      <c r="B527" s="658"/>
      <c r="C527" s="658"/>
      <c r="D527" s="659"/>
      <c r="E527" s="659"/>
      <c r="F527" s="659"/>
      <c r="G527" s="660"/>
      <c r="H527" s="659"/>
      <c r="I527" s="43"/>
      <c r="J527" s="43"/>
    </row>
    <row collapsed="false" customFormat="false" customHeight="true" hidden="true" ht="105" outlineLevel="0" r="528">
      <c r="A528" s="658" t="s">
        <v>428</v>
      </c>
      <c r="B528" s="658"/>
      <c r="C528" s="658"/>
      <c r="D528" s="659"/>
      <c r="E528" s="659"/>
      <c r="F528" s="659"/>
      <c r="G528" s="660"/>
      <c r="H528" s="659"/>
      <c r="I528" s="43"/>
      <c r="J528" s="43"/>
    </row>
    <row collapsed="false" customFormat="false" customHeight="true" hidden="true" ht="105" outlineLevel="0" r="529">
      <c r="A529" s="658" t="s">
        <v>429</v>
      </c>
      <c r="B529" s="658"/>
      <c r="C529" s="658"/>
      <c r="D529" s="659"/>
      <c r="E529" s="659"/>
      <c r="F529" s="659"/>
      <c r="G529" s="660"/>
      <c r="H529" s="659"/>
      <c r="I529" s="43"/>
      <c r="J529" s="43"/>
    </row>
    <row collapsed="false" customFormat="false" customHeight="true" hidden="true" ht="60" outlineLevel="0" r="530">
      <c r="A530" s="658" t="s">
        <v>430</v>
      </c>
      <c r="B530" s="658"/>
      <c r="C530" s="658"/>
      <c r="D530" s="659"/>
      <c r="E530" s="659"/>
      <c r="F530" s="659"/>
      <c r="G530" s="660"/>
      <c r="H530" s="659"/>
      <c r="I530" s="43"/>
      <c r="J530" s="43"/>
    </row>
    <row collapsed="false" customFormat="false" customHeight="true" hidden="true" ht="75" outlineLevel="0" r="531">
      <c r="A531" s="658" t="s">
        <v>431</v>
      </c>
      <c r="B531" s="658"/>
      <c r="C531" s="658"/>
      <c r="D531" s="659"/>
      <c r="E531" s="659"/>
      <c r="F531" s="659"/>
      <c r="G531" s="660"/>
      <c r="H531" s="659"/>
      <c r="I531" s="43"/>
      <c r="J531" s="43"/>
    </row>
    <row collapsed="false" customFormat="false" customHeight="true" hidden="true" ht="120" outlineLevel="0" r="532">
      <c r="A532" s="658" t="s">
        <v>432</v>
      </c>
      <c r="B532" s="658"/>
      <c r="C532" s="658"/>
      <c r="D532" s="659"/>
      <c r="E532" s="659"/>
      <c r="F532" s="659"/>
      <c r="G532" s="660"/>
      <c r="H532" s="659"/>
      <c r="I532" s="43"/>
      <c r="J532" s="43"/>
    </row>
    <row collapsed="false" customFormat="false" customHeight="true" hidden="true" ht="30" outlineLevel="0" r="533">
      <c r="A533" s="658" t="s">
        <v>433</v>
      </c>
      <c r="B533" s="658"/>
      <c r="C533" s="658"/>
      <c r="D533" s="659"/>
      <c r="E533" s="659"/>
      <c r="F533" s="659"/>
      <c r="G533" s="660"/>
      <c r="H533" s="659"/>
      <c r="I533" s="43"/>
      <c r="J533" s="43"/>
    </row>
    <row collapsed="false" customFormat="false" customHeight="true" hidden="true" ht="135" outlineLevel="0" r="534">
      <c r="A534" s="658" t="s">
        <v>434</v>
      </c>
      <c r="B534" s="658"/>
      <c r="C534" s="658"/>
      <c r="D534" s="659"/>
      <c r="E534" s="659"/>
      <c r="F534" s="659"/>
      <c r="G534" s="660"/>
      <c r="H534" s="659"/>
      <c r="I534" s="43"/>
      <c r="J534" s="43"/>
    </row>
    <row collapsed="false" customFormat="false" customHeight="true" hidden="true" ht="45" outlineLevel="0" r="535">
      <c r="A535" s="658" t="s">
        <v>435</v>
      </c>
      <c r="B535" s="658"/>
      <c r="C535" s="658"/>
      <c r="D535" s="659"/>
      <c r="E535" s="659"/>
      <c r="F535" s="659"/>
      <c r="G535" s="660"/>
      <c r="H535" s="659"/>
      <c r="I535" s="43"/>
      <c r="J535" s="43"/>
    </row>
    <row collapsed="false" customFormat="false" customHeight="true" hidden="true" ht="75" outlineLevel="0" r="536">
      <c r="A536" s="658" t="s">
        <v>436</v>
      </c>
      <c r="B536" s="658"/>
      <c r="C536" s="658"/>
      <c r="D536" s="659"/>
      <c r="E536" s="659"/>
      <c r="F536" s="659"/>
      <c r="G536" s="660"/>
      <c r="H536" s="659"/>
      <c r="I536" s="43"/>
      <c r="J536" s="43"/>
    </row>
    <row collapsed="false" customFormat="false" customHeight="true" hidden="true" ht="75" outlineLevel="0" r="537">
      <c r="A537" s="661" t="s">
        <v>437</v>
      </c>
      <c r="B537" s="661"/>
      <c r="C537" s="661"/>
      <c r="D537" s="659"/>
      <c r="E537" s="659"/>
      <c r="F537" s="659"/>
      <c r="G537" s="660"/>
      <c r="H537" s="659"/>
      <c r="I537" s="43"/>
      <c r="J537" s="43"/>
    </row>
    <row collapsed="false" customFormat="false" customHeight="true" hidden="true" ht="45" outlineLevel="0" r="538">
      <c r="A538" s="661" t="s">
        <v>438</v>
      </c>
      <c r="B538" s="661"/>
      <c r="C538" s="661"/>
      <c r="D538" s="659"/>
      <c r="E538" s="659"/>
      <c r="F538" s="659"/>
      <c r="G538" s="660"/>
      <c r="H538" s="659"/>
      <c r="I538" s="43"/>
      <c r="J538" s="43"/>
    </row>
    <row collapsed="false" customFormat="false" customHeight="false" hidden="true" ht="15.25" outlineLevel="0" r="539">
      <c r="A539" s="662"/>
      <c r="B539" s="663"/>
      <c r="C539" s="664"/>
      <c r="D539" s="664"/>
      <c r="E539" s="663"/>
      <c r="F539" s="664"/>
      <c r="G539" s="664"/>
      <c r="H539" s="664"/>
      <c r="I539" s="236"/>
      <c r="J539" s="190"/>
    </row>
    <row collapsed="false" customFormat="false" customHeight="false" hidden="true" ht="15.25" outlineLevel="0" r="540">
      <c r="A540" s="662"/>
      <c r="B540" s="663"/>
      <c r="C540" s="663"/>
      <c r="D540" s="664"/>
      <c r="E540" s="663"/>
      <c r="F540" s="663"/>
      <c r="G540" s="664"/>
      <c r="H540" s="664"/>
      <c r="I540" s="236"/>
      <c r="J540" s="190"/>
    </row>
    <row collapsed="false" customFormat="false" customHeight="false" hidden="true" ht="29.85" outlineLevel="0" r="541">
      <c r="A541" s="662" t="s">
        <v>149</v>
      </c>
      <c r="B541" s="663"/>
      <c r="C541" s="664"/>
      <c r="D541" s="664"/>
      <c r="E541" s="663"/>
      <c r="F541" s="664"/>
      <c r="G541" s="664"/>
      <c r="H541" s="664"/>
      <c r="I541" s="236"/>
      <c r="J541" s="190"/>
    </row>
    <row collapsed="false" customFormat="false" customHeight="true" hidden="true" ht="31.5" outlineLevel="0" r="542">
      <c r="A542" s="662"/>
      <c r="B542" s="662"/>
      <c r="C542" s="665" t="s">
        <v>439</v>
      </c>
      <c r="D542" s="665"/>
      <c r="E542" s="662"/>
      <c r="F542" s="665" t="s">
        <v>151</v>
      </c>
      <c r="G542" s="665"/>
      <c r="H542" s="665"/>
      <c r="I542" s="196"/>
      <c r="J542" s="150"/>
    </row>
    <row collapsed="false" customFormat="false" customHeight="false" hidden="false" ht="50.95" outlineLevel="0" r="543">
      <c r="A543" s="666" t="s">
        <v>492</v>
      </c>
      <c r="B543" s="100" t="n">
        <v>2018</v>
      </c>
      <c r="C543" s="666" t="s">
        <v>493</v>
      </c>
      <c r="D543" s="666" t="s">
        <v>166</v>
      </c>
      <c r="E543" s="100" t="n">
        <v>809.43</v>
      </c>
      <c r="F543" s="667"/>
      <c r="G543" s="667"/>
      <c r="H543" s="667"/>
    </row>
    <row collapsed="false" customFormat="false" customHeight="false" hidden="false" ht="12.85" outlineLevel="0" r="544"/>
    <row collapsed="false" customFormat="false" customHeight="false" hidden="false" ht="12.85" outlineLevel="0" r="545"/>
    <row collapsed="false" customFormat="false" customHeight="false" hidden="false" ht="12.85" outlineLevel="0" r="546"/>
    <row collapsed="false" customFormat="false" customHeight="false" hidden="false" ht="12.85" outlineLevel="0" r="547"/>
    <row collapsed="false" customFormat="false" customHeight="false" hidden="false" ht="12.85" outlineLevel="0" r="548"/>
    <row collapsed="false" customFormat="false" customHeight="false" hidden="false" ht="12.85" outlineLevel="0" r="549"/>
    <row collapsed="false" customFormat="false" customHeight="false" hidden="false" ht="12.85" outlineLevel="0" r="550"/>
    <row collapsed="false" customFormat="false" customHeight="false" hidden="false" ht="12.85" outlineLevel="0" r="553"/>
    <row collapsed="false" customFormat="false" customHeight="false" hidden="false" ht="12.85" outlineLevel="0" r="574"/>
    <row collapsed="false" customFormat="false" customHeight="false" hidden="false" ht="12.85" outlineLevel="0" r="1048576"/>
  </sheetData>
  <mergeCells count="458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M29"/>
    <mergeCell ref="C30:C31"/>
    <mergeCell ref="D30:D31"/>
    <mergeCell ref="F30:H31"/>
    <mergeCell ref="I30:I31"/>
    <mergeCell ref="K30:M31"/>
    <mergeCell ref="F32:H32"/>
    <mergeCell ref="K32:M32"/>
    <mergeCell ref="A33:A47"/>
    <mergeCell ref="B33:B47"/>
    <mergeCell ref="C33:C37"/>
    <mergeCell ref="D33:D37"/>
    <mergeCell ref="F33:H33"/>
    <mergeCell ref="K33:M33"/>
    <mergeCell ref="F34:H34"/>
    <mergeCell ref="K34:L34"/>
    <mergeCell ref="F35:H35"/>
    <mergeCell ref="K35:L35"/>
    <mergeCell ref="F36:H36"/>
    <mergeCell ref="K36:L36"/>
    <mergeCell ref="F37:H37"/>
    <mergeCell ref="K37:L37"/>
    <mergeCell ref="C38:C42"/>
    <mergeCell ref="D38:D42"/>
    <mergeCell ref="K38:M38"/>
    <mergeCell ref="F39:H39"/>
    <mergeCell ref="K39:L39"/>
    <mergeCell ref="F40:H40"/>
    <mergeCell ref="K40:L40"/>
    <mergeCell ref="F41:H41"/>
    <mergeCell ref="K41:L41"/>
    <mergeCell ref="F42:H42"/>
    <mergeCell ref="K42:L42"/>
    <mergeCell ref="C43:C47"/>
    <mergeCell ref="D43:D47"/>
    <mergeCell ref="F43:H43"/>
    <mergeCell ref="K43:M43"/>
    <mergeCell ref="F44:H44"/>
    <mergeCell ref="K44:L44"/>
    <mergeCell ref="F45:H45"/>
    <mergeCell ref="K45:L45"/>
    <mergeCell ref="F46:H46"/>
    <mergeCell ref="K46:L46"/>
    <mergeCell ref="F47:H47"/>
    <mergeCell ref="K47:L47"/>
    <mergeCell ref="A48:A52"/>
    <mergeCell ref="B48:B52"/>
    <mergeCell ref="C48:C52"/>
    <mergeCell ref="D48:D52"/>
    <mergeCell ref="E48:E52"/>
    <mergeCell ref="F48:H48"/>
    <mergeCell ref="K48:M48"/>
    <mergeCell ref="F49:H49"/>
    <mergeCell ref="K49:L49"/>
    <mergeCell ref="F50:H50"/>
    <mergeCell ref="K50:L50"/>
    <mergeCell ref="F51:H51"/>
    <mergeCell ref="K51:L51"/>
    <mergeCell ref="F52:H52"/>
    <mergeCell ref="K52:L52"/>
    <mergeCell ref="A53:A67"/>
    <mergeCell ref="B53:B67"/>
    <mergeCell ref="C53:C57"/>
    <mergeCell ref="D53:D57"/>
    <mergeCell ref="F53:H53"/>
    <mergeCell ref="K53:M53"/>
    <mergeCell ref="F54:H54"/>
    <mergeCell ref="K54:L54"/>
    <mergeCell ref="F55:H55"/>
    <mergeCell ref="K55:L55"/>
    <mergeCell ref="F56:H56"/>
    <mergeCell ref="K56:L56"/>
    <mergeCell ref="F57:H57"/>
    <mergeCell ref="K57:L57"/>
    <mergeCell ref="C58:C62"/>
    <mergeCell ref="D58:D62"/>
    <mergeCell ref="F59:H59"/>
    <mergeCell ref="K59:L59"/>
    <mergeCell ref="F60:H60"/>
    <mergeCell ref="K60:L60"/>
    <mergeCell ref="F61:H61"/>
    <mergeCell ref="K61:L61"/>
    <mergeCell ref="F62:H62"/>
    <mergeCell ref="K62:L62"/>
    <mergeCell ref="C63:C67"/>
    <mergeCell ref="D63:D67"/>
    <mergeCell ref="F64:H64"/>
    <mergeCell ref="K64:L64"/>
    <mergeCell ref="F65:H65"/>
    <mergeCell ref="K65:L65"/>
    <mergeCell ref="F66:H66"/>
    <mergeCell ref="K66:L66"/>
    <mergeCell ref="F67:H67"/>
    <mergeCell ref="K67:L67"/>
    <mergeCell ref="A68:A72"/>
    <mergeCell ref="B68:B72"/>
    <mergeCell ref="C68:C72"/>
    <mergeCell ref="D68:D72"/>
    <mergeCell ref="E68:E72"/>
    <mergeCell ref="F69:H69"/>
    <mergeCell ref="K69:L69"/>
    <mergeCell ref="F70:H70"/>
    <mergeCell ref="K70:L70"/>
    <mergeCell ref="F71:H71"/>
    <mergeCell ref="K71:L71"/>
    <mergeCell ref="F72:H72"/>
    <mergeCell ref="K72:L72"/>
    <mergeCell ref="A73:A84"/>
    <mergeCell ref="B73:B84"/>
    <mergeCell ref="C73:C76"/>
    <mergeCell ref="D73:D76"/>
    <mergeCell ref="F73:H73"/>
    <mergeCell ref="L73:M73"/>
    <mergeCell ref="F74:H74"/>
    <mergeCell ref="L74:M74"/>
    <mergeCell ref="F75:H75"/>
    <mergeCell ref="L75:M75"/>
    <mergeCell ref="F76:H76"/>
    <mergeCell ref="L76:M76"/>
    <mergeCell ref="C77:C80"/>
    <mergeCell ref="D77:D80"/>
    <mergeCell ref="F77:H77"/>
    <mergeCell ref="L77:M77"/>
    <mergeCell ref="F78:H78"/>
    <mergeCell ref="L78:M78"/>
    <mergeCell ref="F79:H79"/>
    <mergeCell ref="L79:M79"/>
    <mergeCell ref="F80:H80"/>
    <mergeCell ref="L80:M80"/>
    <mergeCell ref="C81:C84"/>
    <mergeCell ref="D81:D84"/>
    <mergeCell ref="F81:H81"/>
    <mergeCell ref="L81:M81"/>
    <mergeCell ref="F82:H82"/>
    <mergeCell ref="L82:M82"/>
    <mergeCell ref="F83:H83"/>
    <mergeCell ref="L83:M83"/>
    <mergeCell ref="F84:H84"/>
    <mergeCell ref="L84:M84"/>
    <mergeCell ref="L85:M85"/>
    <mergeCell ref="A86:A91"/>
    <mergeCell ref="B86:B91"/>
    <mergeCell ref="C86:C87"/>
    <mergeCell ref="D86:D87"/>
    <mergeCell ref="F86:H87"/>
    <mergeCell ref="I86:I87"/>
    <mergeCell ref="J86:J87"/>
    <mergeCell ref="K86:M87"/>
    <mergeCell ref="C88:C89"/>
    <mergeCell ref="D88:D89"/>
    <mergeCell ref="F88:H89"/>
    <mergeCell ref="I88:I89"/>
    <mergeCell ref="J88:J89"/>
    <mergeCell ref="K88:M89"/>
    <mergeCell ref="C90:C91"/>
    <mergeCell ref="D90:D91"/>
    <mergeCell ref="F90:H91"/>
    <mergeCell ref="I90:I91"/>
    <mergeCell ref="J90:J91"/>
    <mergeCell ref="K90:M91"/>
    <mergeCell ref="F92:H92"/>
    <mergeCell ref="K92:M92"/>
    <mergeCell ref="B93:B94"/>
    <mergeCell ref="C93:C94"/>
    <mergeCell ref="D93:D94"/>
    <mergeCell ref="F93:H94"/>
    <mergeCell ref="I93:I94"/>
    <mergeCell ref="J93:J94"/>
    <mergeCell ref="K93:M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H105"/>
    <mergeCell ref="K105:M105"/>
    <mergeCell ref="B106:B111"/>
    <mergeCell ref="C106:C107"/>
    <mergeCell ref="D106:D107"/>
    <mergeCell ref="F106:H107"/>
    <mergeCell ref="I106:I107"/>
    <mergeCell ref="J106:J107"/>
    <mergeCell ref="K106:M107"/>
    <mergeCell ref="C108:C109"/>
    <mergeCell ref="D108:D109"/>
    <mergeCell ref="F108:H109"/>
    <mergeCell ref="I108:I109"/>
    <mergeCell ref="J108:J109"/>
    <mergeCell ref="K108:M109"/>
    <mergeCell ref="C110:C111"/>
    <mergeCell ref="D110:D111"/>
    <mergeCell ref="F110:H111"/>
    <mergeCell ref="I110:I111"/>
    <mergeCell ref="J110:J111"/>
    <mergeCell ref="K110:M111"/>
    <mergeCell ref="F112:H112"/>
    <mergeCell ref="K112:M112"/>
    <mergeCell ref="B113:B114"/>
    <mergeCell ref="C113:C114"/>
    <mergeCell ref="D113:D114"/>
    <mergeCell ref="F113:H114"/>
    <mergeCell ref="I113:I114"/>
    <mergeCell ref="J113:J114"/>
    <mergeCell ref="K113:M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H125"/>
    <mergeCell ref="K125:M125"/>
    <mergeCell ref="B126:B131"/>
    <mergeCell ref="C126:C127"/>
    <mergeCell ref="D126:D127"/>
    <mergeCell ref="F126:H127"/>
    <mergeCell ref="I126:I127"/>
    <mergeCell ref="J126:J127"/>
    <mergeCell ref="K126:M127"/>
    <mergeCell ref="A127:A130"/>
    <mergeCell ref="C128:C129"/>
    <mergeCell ref="D128:D129"/>
    <mergeCell ref="F128:H129"/>
    <mergeCell ref="I128:I129"/>
    <mergeCell ref="J128:J129"/>
    <mergeCell ref="K128:M129"/>
    <mergeCell ref="C130:C131"/>
    <mergeCell ref="D130:D131"/>
    <mergeCell ref="F130:H131"/>
    <mergeCell ref="I130:I131"/>
    <mergeCell ref="J130:J131"/>
    <mergeCell ref="K130:M131"/>
    <mergeCell ref="F132:H132"/>
    <mergeCell ref="K132:M132"/>
    <mergeCell ref="B133:B138"/>
    <mergeCell ref="C133:C134"/>
    <mergeCell ref="D133:D134"/>
    <mergeCell ref="F133:H134"/>
    <mergeCell ref="I133:I134"/>
    <mergeCell ref="J133:J134"/>
    <mergeCell ref="K133:M134"/>
    <mergeCell ref="C135:C136"/>
    <mergeCell ref="D135:D136"/>
    <mergeCell ref="F135:H136"/>
    <mergeCell ref="I135:I136"/>
    <mergeCell ref="J135:J136"/>
    <mergeCell ref="K135:M136"/>
    <mergeCell ref="C137:C138"/>
    <mergeCell ref="D137:D138"/>
    <mergeCell ref="F137:H138"/>
    <mergeCell ref="I137:I138"/>
    <mergeCell ref="J137:J138"/>
    <mergeCell ref="K137:M138"/>
    <mergeCell ref="F139:H139"/>
    <mergeCell ref="K139:M139"/>
    <mergeCell ref="A142:G142"/>
    <mergeCell ref="A143:G143"/>
    <mergeCell ref="A144:H144"/>
    <mergeCell ref="C147:H147"/>
    <mergeCell ref="N147:T147"/>
    <mergeCell ref="C148:H148"/>
    <mergeCell ref="N148:T148"/>
    <mergeCell ref="C149:H149"/>
    <mergeCell ref="N149:T149"/>
    <mergeCell ref="C150:H151"/>
    <mergeCell ref="N150:T150"/>
    <mergeCell ref="N151:T151"/>
    <mergeCell ref="C152:C153"/>
    <mergeCell ref="D152:E153"/>
    <mergeCell ref="F152:F153"/>
    <mergeCell ref="G152:G153"/>
    <mergeCell ref="H152:H153"/>
    <mergeCell ref="I152:I153"/>
    <mergeCell ref="J152:J153"/>
    <mergeCell ref="K152:K153"/>
    <mergeCell ref="L152:M153"/>
    <mergeCell ref="O152:P153"/>
    <mergeCell ref="Q152:Q153"/>
    <mergeCell ref="R152:R153"/>
    <mergeCell ref="S152:T153"/>
    <mergeCell ref="D154:E154"/>
    <mergeCell ref="L154:M154"/>
    <mergeCell ref="O154:P154"/>
    <mergeCell ref="S154:T154"/>
    <mergeCell ref="D155:E155"/>
    <mergeCell ref="L155:M155"/>
    <mergeCell ref="O155:P155"/>
    <mergeCell ref="S155:T155"/>
    <mergeCell ref="D156:E156"/>
    <mergeCell ref="L156:M156"/>
    <mergeCell ref="O156:P156"/>
    <mergeCell ref="S156:T156"/>
    <mergeCell ref="D157:E157"/>
    <mergeCell ref="L157:M157"/>
    <mergeCell ref="O157:P157"/>
    <mergeCell ref="S157:T157"/>
    <mergeCell ref="D158:E158"/>
    <mergeCell ref="L158:M158"/>
    <mergeCell ref="O158:P158"/>
    <mergeCell ref="S158:T158"/>
    <mergeCell ref="A159:E159"/>
    <mergeCell ref="F159:S159"/>
    <mergeCell ref="A160:C160"/>
    <mergeCell ref="E160:G160"/>
    <mergeCell ref="K160:L160"/>
    <mergeCell ref="M160:O160"/>
    <mergeCell ref="P160:S160"/>
    <mergeCell ref="A161:C161"/>
    <mergeCell ref="E161:G161"/>
    <mergeCell ref="K161:L161"/>
    <mergeCell ref="M161:O161"/>
    <mergeCell ref="P161:S161"/>
    <mergeCell ref="G164:H164"/>
    <mergeCell ref="G165:H165"/>
    <mergeCell ref="G166:H166"/>
    <mergeCell ref="A169:H169"/>
    <mergeCell ref="A170:H170"/>
    <mergeCell ref="A172:H172"/>
    <mergeCell ref="A173:H173"/>
    <mergeCell ref="A174:H174"/>
    <mergeCell ref="A175:A176"/>
    <mergeCell ref="B175:B176"/>
    <mergeCell ref="C175:C176"/>
    <mergeCell ref="D175:D176"/>
    <mergeCell ref="E175:F175"/>
    <mergeCell ref="G175:H175"/>
    <mergeCell ref="A178:A513"/>
    <mergeCell ref="B178:B513"/>
    <mergeCell ref="C178:C513"/>
    <mergeCell ref="D178:D513"/>
    <mergeCell ref="E178:E513"/>
    <mergeCell ref="F178:F513"/>
    <mergeCell ref="G178:G513"/>
    <mergeCell ref="H178:H513"/>
    <mergeCell ref="A515:G515"/>
    <mergeCell ref="A516:G516"/>
    <mergeCell ref="A517:G517"/>
    <mergeCell ref="A520:C520"/>
    <mergeCell ref="D520:F520"/>
    <mergeCell ref="I520:J520"/>
    <mergeCell ref="A521:C521"/>
    <mergeCell ref="D521:F521"/>
    <mergeCell ref="I521:J521"/>
    <mergeCell ref="A522:C522"/>
    <mergeCell ref="D522:F522"/>
    <mergeCell ref="I522:J522"/>
    <mergeCell ref="A523:C523"/>
    <mergeCell ref="D523:F523"/>
    <mergeCell ref="I523:J523"/>
    <mergeCell ref="A524:C524"/>
    <mergeCell ref="D524:F524"/>
    <mergeCell ref="I524:J524"/>
    <mergeCell ref="A525:C525"/>
    <mergeCell ref="D525:F525"/>
    <mergeCell ref="I525:J525"/>
    <mergeCell ref="A526:C526"/>
    <mergeCell ref="D526:F526"/>
    <mergeCell ref="I526:J526"/>
    <mergeCell ref="A527:C527"/>
    <mergeCell ref="D527:F527"/>
    <mergeCell ref="I527:J527"/>
    <mergeCell ref="A528:C528"/>
    <mergeCell ref="D528:F528"/>
    <mergeCell ref="I528:J528"/>
    <mergeCell ref="A529:C529"/>
    <mergeCell ref="D529:F529"/>
    <mergeCell ref="I529:J529"/>
    <mergeCell ref="A530:C530"/>
    <mergeCell ref="D530:F530"/>
    <mergeCell ref="I530:J530"/>
    <mergeCell ref="A531:C531"/>
    <mergeCell ref="D531:F531"/>
    <mergeCell ref="I531:J531"/>
    <mergeCell ref="A532:C532"/>
    <mergeCell ref="D532:F532"/>
    <mergeCell ref="I532:J532"/>
    <mergeCell ref="A533:C533"/>
    <mergeCell ref="D533:F533"/>
    <mergeCell ref="I533:J533"/>
    <mergeCell ref="A534:C534"/>
    <mergeCell ref="D534:F534"/>
    <mergeCell ref="I534:J534"/>
    <mergeCell ref="A535:C535"/>
    <mergeCell ref="D535:F535"/>
    <mergeCell ref="I535:J535"/>
    <mergeCell ref="A536:C536"/>
    <mergeCell ref="D536:F536"/>
    <mergeCell ref="I536:J536"/>
    <mergeCell ref="A537:C537"/>
    <mergeCell ref="D537:F537"/>
    <mergeCell ref="I537:J537"/>
    <mergeCell ref="A538:C538"/>
    <mergeCell ref="D538:F538"/>
    <mergeCell ref="I538:J538"/>
    <mergeCell ref="B539:B541"/>
    <mergeCell ref="C539:D541"/>
    <mergeCell ref="E539:E541"/>
    <mergeCell ref="F539:H541"/>
    <mergeCell ref="J539:J541"/>
    <mergeCell ref="C542:D542"/>
    <mergeCell ref="F542:H542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3" manualBreakCount="3">
    <brk id="17" man="true" max="16383" min="0"/>
    <brk id="23" man="true" max="16383" min="0"/>
    <brk id="117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65536"/>
  <sheetViews>
    <sheetView colorId="64" defaultGridColor="true" rightToLeft="false" showFormulas="false" showGridLines="true" showOutlineSymbols="true" showRowColHeaders="true" showZeros="true" tabSelected="false" topLeftCell="A182" view="normal" windowProtection="false" workbookViewId="0" zoomScale="130" zoomScaleNormal="130" zoomScalePageLayoutView="100">
      <selection activeCell="H185" activeCellId="0" pane="topLeft" sqref="H185"/>
    </sheetView>
  </sheetViews>
  <sheetFormatPr defaultRowHeight="15"/>
  <cols>
    <col collapsed="false" hidden="false" max="1" min="1" style="0" width="27.5765306122449"/>
    <col collapsed="false" hidden="false" max="2" min="2" style="0" width="14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2.8622448979592"/>
    <col collapsed="false" hidden="false" max="6" min="6" style="0" width="18.2857142857143"/>
    <col collapsed="false" hidden="false" max="7" min="7" style="0" width="10.1428571428571"/>
    <col collapsed="false" hidden="false" max="8" min="8" style="0" width="12.5714285714286"/>
    <col collapsed="false" hidden="false" max="9" min="9" style="0" width="8"/>
    <col collapsed="false" hidden="false" max="10" min="10" style="0" width="6.00510204081633"/>
    <col collapsed="false" hidden="false" max="11" min="11" style="0" width="9.14285714285714"/>
    <col collapsed="false" hidden="false" max="15" min="12" style="0" width="8.85714285714286"/>
    <col collapsed="false" hidden="false" max="16" min="16" style="0" width="7"/>
    <col collapsed="false" hidden="false" max="17" min="17" style="0" width="9.70918367346939"/>
    <col collapsed="false" hidden="false" max="18" min="18" style="0" width="8.85714285714286"/>
    <col collapsed="false" hidden="false" max="1025" min="19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30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9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3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2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9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16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15.7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15.7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15.7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110.2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15.7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15.7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15.7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15.7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15.7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47.25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15.7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15.7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165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96.6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10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110.4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true" hidden="true" ht="15.6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45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75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false" ht="15.25" outlineLevel="0" r="182">
      <c r="A182" s="385"/>
      <c r="I182" s="675" t="s">
        <v>171</v>
      </c>
      <c r="J182" s="675"/>
    </row>
    <row collapsed="false" customFormat="false" customHeight="true" hidden="false" ht="54.9" outlineLevel="0" r="183">
      <c r="A183" s="385"/>
      <c r="G183" s="625" t="s">
        <v>494</v>
      </c>
      <c r="H183" s="625"/>
      <c r="I183" s="625"/>
      <c r="J183" s="625"/>
    </row>
    <row collapsed="false" customFormat="false" customHeight="true" hidden="false" ht="25.45" outlineLevel="0" r="184">
      <c r="A184" s="385"/>
      <c r="G184" s="625" t="s">
        <v>2</v>
      </c>
      <c r="H184" s="625"/>
      <c r="I184" s="625"/>
      <c r="J184" s="625"/>
    </row>
    <row collapsed="false" customFormat="false" customHeight="false" hidden="false" ht="15.25" outlineLevel="0" r="185">
      <c r="A185" s="385"/>
      <c r="H185" s="480" t="s">
        <v>495</v>
      </c>
      <c r="I185" s="480"/>
      <c r="J185" s="480"/>
    </row>
    <row collapsed="false" customFormat="false" customHeight="false" hidden="true" ht="15.25" outlineLevel="0" r="186">
      <c r="A186" s="497"/>
    </row>
    <row collapsed="false" customFormat="false" customHeight="false" hidden="false" ht="15.25" outlineLevel="0" r="187">
      <c r="A187" s="5" t="s">
        <v>172</v>
      </c>
      <c r="B187" s="5"/>
      <c r="C187" s="5"/>
      <c r="D187" s="5"/>
      <c r="E187" s="5"/>
      <c r="F187" s="5"/>
      <c r="G187" s="5"/>
      <c r="H187" s="5"/>
      <c r="I187" s="5"/>
      <c r="J187" s="5"/>
    </row>
    <row collapsed="false" customFormat="false" customHeight="true" hidden="false" ht="12.85" outlineLevel="0" r="188">
      <c r="A188" s="5" t="s">
        <v>173</v>
      </c>
      <c r="B188" s="5"/>
      <c r="C188" s="5"/>
      <c r="D188" s="5"/>
      <c r="E188" s="5"/>
      <c r="F188" s="5"/>
      <c r="G188" s="5"/>
      <c r="H188" s="5"/>
      <c r="I188" s="5"/>
      <c r="J188" s="5"/>
    </row>
    <row collapsed="false" customFormat="false" customHeight="false" hidden="true" ht="15.25" outlineLevel="0" r="189">
      <c r="A189" s="626"/>
      <c r="B189" s="676"/>
      <c r="C189" s="676"/>
      <c r="D189" s="676"/>
      <c r="E189" s="676"/>
      <c r="F189" s="676"/>
      <c r="G189" s="676"/>
      <c r="H189" s="676"/>
      <c r="I189" s="676"/>
      <c r="J189" s="676"/>
    </row>
    <row collapsed="false" customFormat="false" customHeight="true" hidden="false" ht="27.8" outlineLevel="0" r="190">
      <c r="A190" s="6" t="s">
        <v>483</v>
      </c>
      <c r="B190" s="6"/>
      <c r="C190" s="6"/>
      <c r="D190" s="6"/>
      <c r="E190" s="6"/>
      <c r="F190" s="6"/>
      <c r="G190" s="6"/>
      <c r="H190" s="6"/>
      <c r="I190" s="6"/>
      <c r="J190" s="6"/>
    </row>
    <row collapsed="false" customFormat="false" customHeight="false" hidden="true" ht="15.25" outlineLevel="0" r="191">
      <c r="A191" s="677"/>
      <c r="B191" s="677"/>
      <c r="C191" s="677"/>
      <c r="D191" s="677"/>
      <c r="E191" s="677"/>
      <c r="F191" s="677"/>
      <c r="G191" s="677"/>
      <c r="H191" s="677"/>
      <c r="I191" s="662"/>
      <c r="J191" s="662"/>
    </row>
    <row collapsed="false" customFormat="false" customHeight="false" hidden="false" ht="15.25" outlineLevel="0" r="192">
      <c r="A192" s="678"/>
      <c r="B192" s="678"/>
      <c r="C192" s="678"/>
      <c r="D192" s="678"/>
      <c r="E192" s="678"/>
      <c r="F192" s="678"/>
      <c r="G192" s="678"/>
      <c r="H192" s="678"/>
      <c r="I192" s="679"/>
      <c r="J192" s="680"/>
    </row>
    <row collapsed="false" customFormat="false" customHeight="true" hidden="false" ht="52.2" outlineLevel="0" r="193">
      <c r="A193" s="128" t="s">
        <v>496</v>
      </c>
      <c r="B193" s="128" t="s">
        <v>175</v>
      </c>
      <c r="C193" s="128" t="s">
        <v>176</v>
      </c>
      <c r="D193" s="128"/>
      <c r="E193" s="128"/>
      <c r="F193" s="128"/>
      <c r="G193" s="128"/>
      <c r="H193" s="128" t="s">
        <v>466</v>
      </c>
      <c r="I193" s="128"/>
      <c r="J193" s="128"/>
    </row>
    <row collapsed="false" customFormat="false" customHeight="true" hidden="false" ht="30" outlineLevel="0" r="194">
      <c r="A194" s="128"/>
      <c r="B194" s="128"/>
      <c r="C194" s="128" t="s">
        <v>177</v>
      </c>
      <c r="D194" s="128"/>
      <c r="E194" s="128"/>
      <c r="F194" s="128"/>
      <c r="G194" s="128"/>
      <c r="H194" s="128"/>
      <c r="I194" s="128"/>
      <c r="J194" s="128"/>
    </row>
    <row collapsed="false" customFormat="false" customHeight="false" hidden="false" ht="29.85" outlineLevel="0" r="195">
      <c r="A195" s="128"/>
      <c r="B195" s="128"/>
      <c r="C195" s="128" t="s">
        <v>178</v>
      </c>
      <c r="D195" s="128" t="s">
        <v>179</v>
      </c>
      <c r="E195" s="128" t="s">
        <v>180</v>
      </c>
      <c r="F195" s="128" t="s">
        <v>461</v>
      </c>
      <c r="G195" s="128" t="s">
        <v>462</v>
      </c>
      <c r="H195" s="128"/>
      <c r="I195" s="128"/>
      <c r="J195" s="128"/>
    </row>
    <row collapsed="false" customFormat="false" customHeight="false" hidden="false" ht="15.25" outlineLevel="0" r="196">
      <c r="A196" s="128" t="n">
        <v>1</v>
      </c>
      <c r="B196" s="128" t="n">
        <v>2</v>
      </c>
      <c r="C196" s="128" t="n">
        <v>3</v>
      </c>
      <c r="D196" s="128"/>
      <c r="E196" s="128" t="n">
        <v>4</v>
      </c>
      <c r="F196" s="128" t="n">
        <v>5</v>
      </c>
      <c r="G196" s="128" t="n">
        <v>6</v>
      </c>
      <c r="H196" s="128" t="n">
        <v>7</v>
      </c>
      <c r="I196" s="128"/>
      <c r="J196" s="128"/>
    </row>
    <row collapsed="false" customFormat="false" customHeight="true" hidden="false" ht="42.5" outlineLevel="0" r="197">
      <c r="A197" s="484" t="s">
        <v>497</v>
      </c>
      <c r="B197" s="128" t="n">
        <v>2017</v>
      </c>
      <c r="C197" s="681"/>
      <c r="D197" s="681"/>
      <c r="E197" s="681"/>
      <c r="F197" s="681"/>
      <c r="G197" s="681"/>
      <c r="H197" s="128" t="s">
        <v>463</v>
      </c>
      <c r="I197" s="128"/>
      <c r="J197" s="128"/>
    </row>
    <row collapsed="false" customFormat="false" customHeight="true" hidden="false" ht="46.25" outlineLevel="0" r="198">
      <c r="A198" s="484"/>
      <c r="B198" s="128" t="n">
        <v>2018</v>
      </c>
      <c r="C198" s="681"/>
      <c r="D198" s="682" t="n">
        <v>9637.2</v>
      </c>
      <c r="E198" s="681"/>
      <c r="F198" s="682" t="n">
        <v>3212.4</v>
      </c>
      <c r="G198" s="681"/>
      <c r="H198" s="128" t="s">
        <v>463</v>
      </c>
      <c r="I198" s="128"/>
      <c r="J198" s="128"/>
    </row>
    <row collapsed="false" customFormat="false" customHeight="true" hidden="false" ht="52.2" outlineLevel="0" r="199">
      <c r="A199" s="484"/>
      <c r="B199" s="128" t="n">
        <v>2019</v>
      </c>
      <c r="C199" s="681"/>
      <c r="D199" s="683" t="n">
        <v>9637.2</v>
      </c>
      <c r="E199" s="681"/>
      <c r="F199" s="683" t="n">
        <v>3212.4</v>
      </c>
      <c r="G199" s="681"/>
      <c r="H199" s="128" t="s">
        <v>463</v>
      </c>
      <c r="I199" s="128"/>
      <c r="J199" s="128"/>
    </row>
    <row collapsed="false" customFormat="false" customHeight="false" hidden="true" ht="15.25" outlineLevel="0" r="200">
      <c r="A200" s="684"/>
      <c r="B200" s="662"/>
      <c r="C200" s="662"/>
      <c r="D200" s="662"/>
      <c r="E200" s="662"/>
      <c r="F200" s="662"/>
      <c r="G200" s="662"/>
      <c r="H200" s="662"/>
      <c r="I200" s="662"/>
      <c r="J200" s="662"/>
    </row>
    <row collapsed="false" customFormat="false" customHeight="false" hidden="true" ht="15.25" outlineLevel="0" r="201">
      <c r="A201" s="653"/>
      <c r="B201" s="676"/>
      <c r="C201" s="676"/>
      <c r="D201" s="676"/>
      <c r="E201" s="676"/>
      <c r="F201" s="676"/>
      <c r="G201" s="676"/>
      <c r="H201" s="676"/>
      <c r="I201" s="676"/>
      <c r="J201" s="676"/>
    </row>
    <row collapsed="false" customFormat="false" customHeight="false" hidden="true" ht="15.25" outlineLevel="0" r="202">
      <c r="A202" s="652"/>
      <c r="B202" s="676"/>
      <c r="C202" s="676"/>
      <c r="D202" s="676"/>
      <c r="E202" s="676"/>
      <c r="F202" s="676"/>
      <c r="G202" s="676"/>
      <c r="H202" s="676"/>
      <c r="I202" s="676"/>
      <c r="J202" s="676"/>
    </row>
    <row collapsed="false" customFormat="false" customHeight="false" hidden="true" ht="15.25" outlineLevel="0" r="203">
      <c r="A203" s="5" t="s">
        <v>184</v>
      </c>
      <c r="B203" s="5"/>
      <c r="C203" s="5"/>
      <c r="D203" s="5"/>
      <c r="E203" s="5"/>
      <c r="F203" s="5"/>
      <c r="G203" s="676"/>
      <c r="H203" s="676"/>
      <c r="I203" s="676"/>
      <c r="J203" s="676"/>
    </row>
    <row collapsed="false" customFormat="false" customHeight="false" hidden="true" ht="15.25" outlineLevel="0" r="204">
      <c r="A204" s="653"/>
      <c r="B204" s="676"/>
      <c r="C204" s="676"/>
      <c r="D204" s="676"/>
      <c r="E204" s="676"/>
      <c r="F204" s="676"/>
      <c r="G204" s="676"/>
      <c r="H204" s="676"/>
      <c r="I204" s="676"/>
      <c r="J204" s="676"/>
    </row>
    <row collapsed="false" customFormat="false" customHeight="false" hidden="true" ht="15.25" outlineLevel="0" r="205">
      <c r="A205" s="5" t="s">
        <v>186</v>
      </c>
      <c r="B205" s="5"/>
      <c r="C205" s="5"/>
      <c r="D205" s="5"/>
      <c r="E205" s="5"/>
      <c r="F205" s="5"/>
      <c r="G205" s="676"/>
      <c r="H205" s="676"/>
      <c r="I205" s="676"/>
      <c r="J205" s="676"/>
    </row>
    <row collapsed="false" customFormat="false" customHeight="false" hidden="true" ht="15.25" outlineLevel="0" r="206">
      <c r="A206" s="5" t="s">
        <v>187</v>
      </c>
      <c r="B206" s="5"/>
      <c r="C206" s="5"/>
      <c r="D206" s="5"/>
      <c r="E206" s="5"/>
      <c r="F206" s="5"/>
      <c r="G206" s="676"/>
      <c r="H206" s="676"/>
      <c r="I206" s="676"/>
      <c r="J206" s="676"/>
    </row>
    <row collapsed="false" customFormat="false" customHeight="false" hidden="true" ht="15.25" outlineLevel="0" r="207">
      <c r="A207" s="5" t="s">
        <v>188</v>
      </c>
      <c r="B207" s="5"/>
      <c r="C207" s="5"/>
      <c r="D207" s="5"/>
      <c r="E207" s="5"/>
      <c r="F207" s="5"/>
      <c r="G207" s="676"/>
      <c r="H207" s="676"/>
      <c r="I207" s="676"/>
      <c r="J207" s="676"/>
    </row>
    <row collapsed="false" customFormat="false" customHeight="false" hidden="true" ht="15.25" outlineLevel="0" r="208">
      <c r="A208" s="7"/>
      <c r="B208" s="676"/>
      <c r="C208" s="676"/>
      <c r="D208" s="676"/>
      <c r="E208" s="676"/>
      <c r="F208" s="676"/>
      <c r="G208" s="676"/>
      <c r="H208" s="676"/>
      <c r="I208" s="676"/>
      <c r="J208" s="676"/>
    </row>
    <row collapsed="false" customFormat="false" customHeight="true" hidden="true" ht="18" outlineLevel="0" r="209">
      <c r="A209" s="685" t="s">
        <v>189</v>
      </c>
      <c r="B209" s="654" t="s">
        <v>190</v>
      </c>
      <c r="C209" s="654" t="s">
        <v>191</v>
      </c>
      <c r="D209" s="654" t="s">
        <v>192</v>
      </c>
      <c r="E209" s="654"/>
      <c r="F209" s="654"/>
      <c r="G209" s="654"/>
      <c r="H209" s="676"/>
      <c r="I209" s="676"/>
      <c r="J209" s="676"/>
    </row>
    <row collapsed="false" customFormat="false" customHeight="false" hidden="true" ht="29.85" outlineLevel="0" r="210">
      <c r="A210" s="686" t="s">
        <v>12</v>
      </c>
      <c r="B210" s="654"/>
      <c r="C210" s="654"/>
      <c r="D210" s="686" t="s">
        <v>193</v>
      </c>
      <c r="E210" s="686" t="s">
        <v>194</v>
      </c>
      <c r="F210" s="686" t="s">
        <v>195</v>
      </c>
      <c r="G210" s="687"/>
      <c r="H210" s="676"/>
      <c r="I210" s="676"/>
      <c r="J210" s="676"/>
    </row>
    <row collapsed="false" customFormat="false" customHeight="false" hidden="true" ht="58.3" outlineLevel="0" r="211">
      <c r="A211" s="688"/>
      <c r="B211" s="654"/>
      <c r="C211" s="654"/>
      <c r="D211" s="686" t="s">
        <v>196</v>
      </c>
      <c r="E211" s="686" t="s">
        <v>133</v>
      </c>
      <c r="F211" s="686" t="s">
        <v>197</v>
      </c>
      <c r="G211" s="687" t="s">
        <v>468</v>
      </c>
      <c r="H211" s="676"/>
      <c r="I211" s="676"/>
      <c r="J211" s="676"/>
    </row>
    <row collapsed="false" customFormat="false" customHeight="false" hidden="true" ht="15.25" outlineLevel="0" r="212">
      <c r="A212" s="660"/>
      <c r="B212" s="654"/>
      <c r="C212" s="654"/>
      <c r="D212" s="660"/>
      <c r="E212" s="660"/>
      <c r="F212" s="660"/>
      <c r="G212" s="689" t="s">
        <v>469</v>
      </c>
      <c r="H212" s="676"/>
      <c r="I212" s="676"/>
      <c r="J212" s="676"/>
    </row>
    <row collapsed="false" customFormat="false" customHeight="true" hidden="true" ht="42.75" outlineLevel="0" r="213">
      <c r="A213" s="690" t="s">
        <v>198</v>
      </c>
      <c r="B213" s="690"/>
      <c r="C213" s="690"/>
      <c r="D213" s="690"/>
      <c r="E213" s="690"/>
      <c r="F213" s="690"/>
      <c r="G213" s="690"/>
      <c r="H213" s="676"/>
      <c r="I213" s="676"/>
      <c r="J213" s="676"/>
    </row>
    <row collapsed="false" customFormat="false" customHeight="true" hidden="true" ht="30" outlineLevel="0" r="214">
      <c r="A214" s="691" t="s">
        <v>199</v>
      </c>
      <c r="B214" s="691"/>
      <c r="C214" s="691"/>
      <c r="D214" s="691"/>
      <c r="E214" s="691"/>
      <c r="F214" s="691"/>
      <c r="G214" s="691"/>
      <c r="H214" s="676"/>
      <c r="I214" s="676"/>
      <c r="J214" s="676"/>
    </row>
    <row collapsed="false" customFormat="false" customHeight="true" hidden="true" ht="30" outlineLevel="0" r="215">
      <c r="A215" s="691" t="s">
        <v>200</v>
      </c>
      <c r="B215" s="691"/>
      <c r="C215" s="691"/>
      <c r="D215" s="691"/>
      <c r="E215" s="691"/>
      <c r="F215" s="691"/>
      <c r="G215" s="691"/>
      <c r="H215" s="676"/>
      <c r="I215" s="676"/>
      <c r="J215" s="676"/>
    </row>
    <row collapsed="false" customFormat="false" customHeight="false" hidden="true" ht="114.65" outlineLevel="0" r="216">
      <c r="A216" s="692" t="n">
        <v>1</v>
      </c>
      <c r="B216" s="693" t="s">
        <v>201</v>
      </c>
      <c r="C216" s="693" t="s">
        <v>202</v>
      </c>
      <c r="D216" s="693" t="n">
        <v>73.5</v>
      </c>
      <c r="E216" s="693" t="n">
        <v>73.6</v>
      </c>
      <c r="F216" s="693" t="n">
        <v>73.7</v>
      </c>
      <c r="G216" s="694" t="n">
        <v>73.8</v>
      </c>
      <c r="H216" s="676"/>
      <c r="I216" s="676"/>
      <c r="J216" s="676"/>
    </row>
    <row collapsed="false" customFormat="false" customHeight="false" hidden="true" ht="171.6" outlineLevel="0" r="217">
      <c r="A217" s="692" t="n">
        <v>2</v>
      </c>
      <c r="B217" s="693" t="s">
        <v>203</v>
      </c>
      <c r="C217" s="693" t="s">
        <v>204</v>
      </c>
      <c r="D217" s="693" t="n">
        <v>1.7</v>
      </c>
      <c r="E217" s="693" t="n">
        <v>1.7</v>
      </c>
      <c r="F217" s="693" t="n">
        <v>1.7</v>
      </c>
      <c r="G217" s="694" t="n">
        <v>1.7</v>
      </c>
      <c r="H217" s="676"/>
      <c r="I217" s="676"/>
      <c r="J217" s="676"/>
    </row>
    <row collapsed="false" customFormat="false" customHeight="false" hidden="true" ht="232" outlineLevel="0" r="218">
      <c r="A218" s="692" t="n">
        <v>3</v>
      </c>
      <c r="B218" s="693" t="s">
        <v>205</v>
      </c>
      <c r="C218" s="693" t="s">
        <v>204</v>
      </c>
      <c r="D218" s="693" t="n">
        <v>10</v>
      </c>
      <c r="E218" s="693" t="n">
        <v>10</v>
      </c>
      <c r="F218" s="693" t="n">
        <v>10</v>
      </c>
      <c r="G218" s="694" t="n">
        <v>10</v>
      </c>
      <c r="H218" s="676"/>
      <c r="I218" s="676"/>
      <c r="J218" s="676"/>
    </row>
    <row collapsed="false" customFormat="false" customHeight="false" hidden="true" ht="86.15" outlineLevel="0" r="219">
      <c r="A219" s="692" t="n">
        <v>4</v>
      </c>
      <c r="B219" s="693" t="s">
        <v>206</v>
      </c>
      <c r="C219" s="693" t="s">
        <v>202</v>
      </c>
      <c r="D219" s="693" t="n">
        <v>91</v>
      </c>
      <c r="E219" s="693" t="n">
        <v>91.1</v>
      </c>
      <c r="F219" s="693" t="n">
        <v>91.2</v>
      </c>
      <c r="G219" s="694" t="n">
        <v>91.3</v>
      </c>
      <c r="H219" s="676"/>
      <c r="I219" s="676"/>
      <c r="J219" s="676"/>
    </row>
    <row collapsed="false" customFormat="false" customHeight="false" hidden="true" ht="157.35" outlineLevel="0" r="220">
      <c r="A220" s="692" t="n">
        <v>5</v>
      </c>
      <c r="B220" s="693" t="s">
        <v>207</v>
      </c>
      <c r="C220" s="693" t="s">
        <v>208</v>
      </c>
      <c r="D220" s="693" t="n">
        <v>13.4</v>
      </c>
      <c r="E220" s="693" t="n">
        <v>14.7</v>
      </c>
      <c r="F220" s="693" t="n">
        <v>15.7</v>
      </c>
      <c r="G220" s="694" t="n">
        <v>17.1</v>
      </c>
      <c r="H220" s="676"/>
      <c r="I220" s="676"/>
      <c r="J220" s="676"/>
    </row>
    <row collapsed="false" customFormat="false" customHeight="false" hidden="true" ht="214.35" outlineLevel="0" r="221">
      <c r="A221" s="692" t="n">
        <v>6</v>
      </c>
      <c r="B221" s="693" t="s">
        <v>209</v>
      </c>
      <c r="C221" s="693" t="s">
        <v>204</v>
      </c>
      <c r="D221" s="693" t="n">
        <v>100</v>
      </c>
      <c r="E221" s="693" t="n">
        <v>100</v>
      </c>
      <c r="F221" s="693" t="n">
        <v>100</v>
      </c>
      <c r="G221" s="694" t="n">
        <v>100</v>
      </c>
      <c r="H221" s="676"/>
      <c r="I221" s="676"/>
      <c r="J221" s="676"/>
    </row>
    <row collapsed="false" customFormat="false" customHeight="false" hidden="true" ht="214.35" outlineLevel="0" r="222">
      <c r="A222" s="692" t="n">
        <v>7</v>
      </c>
      <c r="B222" s="693" t="s">
        <v>210</v>
      </c>
      <c r="C222" s="693" t="s">
        <v>204</v>
      </c>
      <c r="D222" s="693" t="n">
        <v>100</v>
      </c>
      <c r="E222" s="693" t="n">
        <v>100</v>
      </c>
      <c r="F222" s="693" t="n">
        <v>100</v>
      </c>
      <c r="G222" s="694" t="n">
        <v>100</v>
      </c>
      <c r="H222" s="676"/>
      <c r="I222" s="676"/>
      <c r="J222" s="676"/>
    </row>
    <row collapsed="false" customFormat="false" customHeight="false" hidden="true" ht="128.9" outlineLevel="0" r="223">
      <c r="A223" s="692" t="n">
        <v>8</v>
      </c>
      <c r="B223" s="693" t="s">
        <v>211</v>
      </c>
      <c r="C223" s="693" t="s">
        <v>212</v>
      </c>
      <c r="D223" s="693" t="n">
        <v>17</v>
      </c>
      <c r="E223" s="693" t="n">
        <v>18</v>
      </c>
      <c r="F223" s="693" t="n">
        <v>18</v>
      </c>
      <c r="G223" s="694" t="n">
        <v>19</v>
      </c>
      <c r="H223" s="676"/>
      <c r="I223" s="676"/>
      <c r="J223" s="676"/>
    </row>
    <row collapsed="false" customFormat="false" customHeight="false" hidden="true" ht="177.7" outlineLevel="0" r="224">
      <c r="A224" s="692" t="n">
        <v>9</v>
      </c>
      <c r="B224" s="693" t="s">
        <v>213</v>
      </c>
      <c r="C224" s="693" t="s">
        <v>212</v>
      </c>
      <c r="D224" s="693" t="n">
        <v>1</v>
      </c>
      <c r="E224" s="693" t="n">
        <v>2</v>
      </c>
      <c r="F224" s="693" t="n">
        <v>3</v>
      </c>
      <c r="G224" s="694" t="n">
        <v>1</v>
      </c>
      <c r="H224" s="676"/>
      <c r="I224" s="676"/>
      <c r="J224" s="676"/>
    </row>
    <row collapsed="false" customFormat="false" customHeight="false" hidden="true" ht="242.85" outlineLevel="0" r="225">
      <c r="A225" s="692" t="n">
        <v>10</v>
      </c>
      <c r="B225" s="693" t="s">
        <v>214</v>
      </c>
      <c r="C225" s="693" t="s">
        <v>204</v>
      </c>
      <c r="D225" s="693" t="n">
        <v>55.7</v>
      </c>
      <c r="E225" s="693" t="n">
        <v>74</v>
      </c>
      <c r="F225" s="693" t="n">
        <v>84</v>
      </c>
      <c r="G225" s="694" t="n">
        <v>90</v>
      </c>
      <c r="H225" s="676"/>
      <c r="I225" s="676"/>
      <c r="J225" s="676"/>
    </row>
    <row collapsed="false" customFormat="false" customHeight="false" hidden="true" ht="86.15" outlineLevel="0" r="226">
      <c r="A226" s="692" t="n">
        <v>11</v>
      </c>
      <c r="B226" s="693" t="s">
        <v>215</v>
      </c>
      <c r="C226" s="693" t="s">
        <v>204</v>
      </c>
      <c r="D226" s="693" t="n">
        <v>29.6</v>
      </c>
      <c r="E226" s="693" t="n">
        <v>20</v>
      </c>
      <c r="F226" s="693" t="n">
        <v>25</v>
      </c>
      <c r="G226" s="694" t="n">
        <v>20</v>
      </c>
      <c r="H226" s="676"/>
      <c r="I226" s="676"/>
      <c r="J226" s="676"/>
    </row>
    <row collapsed="false" customFormat="false" customHeight="true" hidden="true" ht="30" outlineLevel="0" r="227">
      <c r="A227" s="691" t="s">
        <v>216</v>
      </c>
      <c r="B227" s="691"/>
      <c r="C227" s="691"/>
      <c r="D227" s="691"/>
      <c r="E227" s="691"/>
      <c r="F227" s="691"/>
      <c r="G227" s="691"/>
      <c r="H227" s="676"/>
      <c r="I227" s="676"/>
      <c r="J227" s="676"/>
    </row>
    <row collapsed="false" customFormat="false" customHeight="false" hidden="true" ht="114.65" outlineLevel="0" r="228">
      <c r="A228" s="692" t="n">
        <v>12</v>
      </c>
      <c r="B228" s="693" t="s">
        <v>217</v>
      </c>
      <c r="C228" s="693" t="s">
        <v>218</v>
      </c>
      <c r="D228" s="693" t="n">
        <v>165</v>
      </c>
      <c r="E228" s="693" t="n">
        <v>190.64</v>
      </c>
      <c r="F228" s="693" t="n">
        <v>202</v>
      </c>
      <c r="G228" s="694" t="n">
        <v>214</v>
      </c>
      <c r="H228" s="676"/>
      <c r="I228" s="676"/>
      <c r="J228" s="676"/>
    </row>
    <row collapsed="false" customFormat="false" customHeight="true" hidden="true" ht="30" outlineLevel="0" r="229">
      <c r="A229" s="691" t="s">
        <v>219</v>
      </c>
      <c r="B229" s="691"/>
      <c r="C229" s="691"/>
      <c r="D229" s="691"/>
      <c r="E229" s="691"/>
      <c r="F229" s="691"/>
      <c r="G229" s="691"/>
      <c r="H229" s="676"/>
      <c r="I229" s="676"/>
      <c r="J229" s="676"/>
    </row>
    <row collapsed="false" customFormat="false" customHeight="true" hidden="true" ht="45" outlineLevel="0" r="230">
      <c r="A230" s="691" t="s">
        <v>220</v>
      </c>
      <c r="B230" s="691"/>
      <c r="C230" s="691"/>
      <c r="D230" s="691"/>
      <c r="E230" s="691"/>
      <c r="F230" s="691"/>
      <c r="G230" s="691"/>
      <c r="H230" s="676"/>
      <c r="I230" s="676"/>
      <c r="J230" s="676"/>
    </row>
    <row collapsed="false" customFormat="false" customHeight="false" hidden="true" ht="256.4" outlineLevel="0" r="231">
      <c r="A231" s="692" t="n">
        <v>13</v>
      </c>
      <c r="B231" s="660" t="s">
        <v>221</v>
      </c>
      <c r="C231" s="660" t="s">
        <v>204</v>
      </c>
      <c r="D231" s="660" t="n">
        <v>12.4</v>
      </c>
      <c r="E231" s="660" t="n">
        <v>13</v>
      </c>
      <c r="F231" s="660" t="n">
        <v>13</v>
      </c>
      <c r="G231" s="694" t="n">
        <v>14</v>
      </c>
      <c r="H231" s="676"/>
      <c r="I231" s="676"/>
      <c r="J231" s="676"/>
    </row>
    <row collapsed="false" customFormat="false" customHeight="false" hidden="true" ht="100.4" outlineLevel="0" r="232">
      <c r="A232" s="692" t="n">
        <v>14</v>
      </c>
      <c r="B232" s="660" t="s">
        <v>222</v>
      </c>
      <c r="C232" s="660" t="s">
        <v>223</v>
      </c>
      <c r="D232" s="660" t="n">
        <v>800</v>
      </c>
      <c r="E232" s="660" t="n">
        <v>950</v>
      </c>
      <c r="F232" s="660" t="n">
        <v>1050</v>
      </c>
      <c r="G232" s="695" t="n">
        <v>1200</v>
      </c>
      <c r="H232" s="676"/>
      <c r="I232" s="676"/>
      <c r="J232" s="676"/>
    </row>
    <row collapsed="false" customFormat="false" customHeight="true" hidden="true" ht="45" outlineLevel="0" r="233">
      <c r="A233" s="691" t="s">
        <v>224</v>
      </c>
      <c r="B233" s="691"/>
      <c r="C233" s="691"/>
      <c r="D233" s="691"/>
      <c r="E233" s="691"/>
      <c r="F233" s="691"/>
      <c r="G233" s="691"/>
      <c r="H233" s="676"/>
      <c r="I233" s="676"/>
      <c r="J233" s="676"/>
    </row>
    <row collapsed="false" customFormat="false" customHeight="false" hidden="true" ht="177.7" outlineLevel="0" r="234">
      <c r="A234" s="655" t="n">
        <v>15</v>
      </c>
      <c r="B234" s="696" t="s">
        <v>225</v>
      </c>
      <c r="C234" s="659" t="s">
        <v>223</v>
      </c>
      <c r="D234" s="697" t="s">
        <v>226</v>
      </c>
      <c r="E234" s="698" t="s">
        <v>226</v>
      </c>
      <c r="F234" s="698" t="s">
        <v>226</v>
      </c>
      <c r="G234" s="699" t="s">
        <v>226</v>
      </c>
      <c r="H234" s="676"/>
      <c r="I234" s="676"/>
      <c r="J234" s="676"/>
    </row>
    <row collapsed="false" customFormat="false" customHeight="true" hidden="true" ht="30" outlineLevel="0" r="235">
      <c r="A235" s="691" t="s">
        <v>227</v>
      </c>
      <c r="B235" s="691"/>
      <c r="C235" s="691"/>
      <c r="D235" s="691"/>
      <c r="E235" s="691"/>
      <c r="F235" s="691"/>
      <c r="G235" s="691"/>
      <c r="H235" s="676"/>
      <c r="I235" s="676"/>
      <c r="J235" s="676"/>
    </row>
    <row collapsed="false" customFormat="false" customHeight="true" hidden="true" ht="30" outlineLevel="0" r="236">
      <c r="A236" s="691" t="s">
        <v>228</v>
      </c>
      <c r="B236" s="691"/>
      <c r="C236" s="691"/>
      <c r="D236" s="691"/>
      <c r="E236" s="691"/>
      <c r="F236" s="691"/>
      <c r="G236" s="691"/>
      <c r="H236" s="676"/>
      <c r="I236" s="676"/>
      <c r="J236" s="676"/>
    </row>
    <row collapsed="false" customFormat="false" customHeight="false" hidden="true" ht="100.4" outlineLevel="0" r="237">
      <c r="A237" s="693" t="n">
        <v>16</v>
      </c>
      <c r="B237" s="693" t="s">
        <v>229</v>
      </c>
      <c r="C237" s="693" t="s">
        <v>223</v>
      </c>
      <c r="D237" s="693" t="n">
        <v>3890</v>
      </c>
      <c r="E237" s="693" t="n">
        <v>3940</v>
      </c>
      <c r="F237" s="693" t="n">
        <v>4000</v>
      </c>
      <c r="G237" s="694" t="n">
        <v>4050</v>
      </c>
      <c r="H237" s="676"/>
      <c r="I237" s="676"/>
      <c r="J237" s="676"/>
    </row>
    <row collapsed="false" customFormat="false" customHeight="false" hidden="true" ht="150.6" outlineLevel="0" r="238">
      <c r="A238" s="693" t="n">
        <v>17</v>
      </c>
      <c r="B238" s="693" t="s">
        <v>230</v>
      </c>
      <c r="C238" s="693" t="s">
        <v>204</v>
      </c>
      <c r="D238" s="693" t="n">
        <v>7.7</v>
      </c>
      <c r="E238" s="693" t="n">
        <v>7.7</v>
      </c>
      <c r="F238" s="693" t="n">
        <v>7.7</v>
      </c>
      <c r="G238" s="694" t="n">
        <v>7.7</v>
      </c>
      <c r="H238" s="676"/>
      <c r="I238" s="676"/>
      <c r="J238" s="676"/>
    </row>
    <row collapsed="false" customFormat="false" customHeight="false" hidden="true" ht="15.25" outlineLevel="0" r="239">
      <c r="A239" s="626"/>
      <c r="B239" s="676"/>
      <c r="C239" s="676"/>
      <c r="D239" s="676"/>
      <c r="E239" s="676"/>
      <c r="F239" s="676"/>
      <c r="G239" s="676"/>
      <c r="H239" s="676"/>
      <c r="I239" s="676"/>
      <c r="J239" s="676"/>
    </row>
    <row collapsed="false" customFormat="false" customHeight="false" hidden="true" ht="15.25" outlineLevel="0" r="240">
      <c r="A240" s="7" t="s">
        <v>81</v>
      </c>
      <c r="B240" s="676"/>
      <c r="C240" s="676"/>
      <c r="D240" s="676"/>
      <c r="E240" s="676"/>
      <c r="F240" s="676"/>
      <c r="G240" s="676"/>
      <c r="H240" s="676"/>
      <c r="I240" s="676"/>
      <c r="J240" s="676"/>
    </row>
    <row collapsed="false" customFormat="false" customHeight="false" hidden="true" ht="15.25" outlineLevel="0" r="241">
      <c r="A241" s="700" t="s">
        <v>231</v>
      </c>
      <c r="B241" s="700"/>
      <c r="C241" s="700"/>
      <c r="D241" s="700"/>
      <c r="E241" s="700"/>
      <c r="F241" s="700"/>
      <c r="G241" s="700"/>
      <c r="H241" s="676"/>
      <c r="I241" s="676"/>
      <c r="J241" s="676"/>
    </row>
    <row collapsed="false" customFormat="false" customHeight="false" hidden="true" ht="15.25" outlineLevel="0" r="242">
      <c r="A242" s="700" t="s">
        <v>232</v>
      </c>
      <c r="B242" s="700"/>
      <c r="C242" s="700"/>
      <c r="D242" s="700"/>
      <c r="E242" s="700"/>
      <c r="F242" s="700"/>
      <c r="G242" s="700"/>
      <c r="H242" s="676"/>
      <c r="I242" s="676"/>
      <c r="J242" s="676"/>
    </row>
    <row collapsed="false" customFormat="false" customHeight="false" hidden="true" ht="15.25" outlineLevel="0" r="243">
      <c r="A243" s="5" t="s">
        <v>233</v>
      </c>
      <c r="B243" s="5"/>
      <c r="C243" s="5"/>
      <c r="D243" s="5"/>
      <c r="E243" s="5"/>
      <c r="F243" s="5"/>
      <c r="G243" s="5"/>
      <c r="H243" s="5"/>
      <c r="I243" s="5"/>
      <c r="J243" s="676"/>
    </row>
    <row collapsed="false" customFormat="false" customHeight="false" hidden="true" ht="15.25" outlineLevel="0" r="244">
      <c r="A244" s="5" t="s">
        <v>84</v>
      </c>
      <c r="B244" s="5"/>
      <c r="C244" s="5"/>
      <c r="D244" s="5"/>
      <c r="E244" s="5"/>
      <c r="F244" s="5"/>
      <c r="G244" s="5"/>
      <c r="H244" s="5"/>
      <c r="I244" s="676"/>
      <c r="J244" s="676"/>
    </row>
    <row collapsed="false" customFormat="false" customHeight="false" hidden="true" ht="15.25" outlineLevel="0" r="245">
      <c r="A245" s="5" t="s">
        <v>234</v>
      </c>
      <c r="B245" s="5"/>
      <c r="C245" s="5"/>
      <c r="D245" s="5"/>
      <c r="E245" s="5"/>
      <c r="F245" s="5"/>
      <c r="G245" s="5"/>
      <c r="H245" s="5"/>
      <c r="I245" s="676"/>
      <c r="J245" s="676"/>
    </row>
    <row collapsed="false" customFormat="false" customHeight="false" hidden="true" ht="15.25" outlineLevel="0" r="246">
      <c r="A246" s="5" t="s">
        <v>105</v>
      </c>
      <c r="B246" s="5"/>
      <c r="C246" s="5"/>
      <c r="D246" s="5"/>
      <c r="E246" s="5"/>
      <c r="F246" s="5"/>
      <c r="G246" s="5"/>
      <c r="H246" s="676"/>
      <c r="I246" s="676"/>
      <c r="J246" s="676"/>
    </row>
    <row collapsed="false" customFormat="false" customHeight="false" hidden="true" ht="15.25" outlineLevel="0" r="247">
      <c r="A247" s="701"/>
      <c r="B247" s="676"/>
      <c r="C247" s="676"/>
      <c r="D247" s="676"/>
      <c r="E247" s="676"/>
      <c r="F247" s="676"/>
      <c r="G247" s="676"/>
      <c r="H247" s="676"/>
      <c r="I247" s="676"/>
      <c r="J247" s="676"/>
    </row>
    <row collapsed="false" customFormat="false" customHeight="true" hidden="true" ht="164.25" outlineLevel="0" r="248">
      <c r="A248" s="654" t="s">
        <v>189</v>
      </c>
      <c r="B248" s="654" t="s">
        <v>235</v>
      </c>
      <c r="C248" s="654" t="s">
        <v>87</v>
      </c>
      <c r="D248" s="654" t="s">
        <v>236</v>
      </c>
      <c r="E248" s="654" t="s">
        <v>89</v>
      </c>
      <c r="F248" s="654" t="s">
        <v>237</v>
      </c>
      <c r="G248" s="654"/>
      <c r="H248" s="654"/>
      <c r="I248" s="654"/>
      <c r="J248" s="654"/>
      <c r="K248" s="654"/>
      <c r="L248" s="654"/>
      <c r="M248" s="654"/>
      <c r="N248" s="654"/>
      <c r="O248" s="654"/>
      <c r="P248" s="654"/>
      <c r="Q248" s="654"/>
      <c r="R248" s="654"/>
    </row>
    <row collapsed="false" customFormat="false" customHeight="true" hidden="true" ht="45.75" outlineLevel="0" r="249">
      <c r="A249" s="654"/>
      <c r="B249" s="654"/>
      <c r="C249" s="654"/>
      <c r="D249" s="654"/>
      <c r="E249" s="654"/>
      <c r="F249" s="654" t="s">
        <v>93</v>
      </c>
      <c r="G249" s="654"/>
      <c r="H249" s="654"/>
      <c r="I249" s="692" t="s">
        <v>238</v>
      </c>
      <c r="J249" s="654" t="s">
        <v>95</v>
      </c>
      <c r="K249" s="654"/>
      <c r="L249" s="32" t="s">
        <v>239</v>
      </c>
      <c r="M249" s="32"/>
      <c r="N249" s="32"/>
      <c r="O249" s="32"/>
      <c r="P249" s="32"/>
      <c r="Q249" s="32"/>
      <c r="R249" s="229" t="s">
        <v>240</v>
      </c>
    </row>
    <row collapsed="false" customFormat="false" customHeight="false" hidden="true" ht="15.25" outlineLevel="0" r="250">
      <c r="A250" s="657" t="n">
        <v>1</v>
      </c>
      <c r="B250" s="657" t="n">
        <v>2</v>
      </c>
      <c r="C250" s="657" t="n">
        <v>3</v>
      </c>
      <c r="D250" s="657" t="n">
        <v>4</v>
      </c>
      <c r="E250" s="657" t="n">
        <v>5</v>
      </c>
      <c r="F250" s="656" t="n">
        <v>6</v>
      </c>
      <c r="G250" s="656"/>
      <c r="H250" s="656"/>
      <c r="I250" s="657" t="n">
        <v>7</v>
      </c>
      <c r="J250" s="656" t="n">
        <v>8</v>
      </c>
      <c r="K250" s="656"/>
      <c r="L250" s="389" t="n">
        <v>9</v>
      </c>
      <c r="M250" s="389"/>
      <c r="N250" s="389"/>
      <c r="O250" s="389"/>
      <c r="P250" s="389"/>
      <c r="Q250" s="389"/>
      <c r="R250" s="229" t="n">
        <v>10</v>
      </c>
    </row>
    <row collapsed="false" customFormat="false" customHeight="true" hidden="true" ht="74.25" outlineLevel="0" r="251">
      <c r="A251" s="659" t="n">
        <v>1</v>
      </c>
      <c r="B251" s="659" t="s">
        <v>105</v>
      </c>
      <c r="C251" s="699" t="s">
        <v>241</v>
      </c>
      <c r="D251" s="699" t="s">
        <v>242</v>
      </c>
      <c r="E251" s="702" t="s">
        <v>243</v>
      </c>
      <c r="F251" s="696"/>
      <c r="G251" s="664"/>
      <c r="H251" s="703" t="n">
        <f aca="false">H252+++H253+H254+H255</f>
        <v>19248.329</v>
      </c>
      <c r="I251" s="704" t="n">
        <f aca="false">I252+I253+I254+I255</f>
        <v>0</v>
      </c>
      <c r="J251" s="705" t="n">
        <v>19418.04</v>
      </c>
      <c r="K251" s="705"/>
      <c r="L251" s="503"/>
      <c r="M251" s="338"/>
      <c r="N251" s="338"/>
      <c r="O251" s="338"/>
      <c r="P251" s="237" t="n">
        <f aca="false">P252+P253+P254+P255</f>
        <v>2055.289</v>
      </c>
      <c r="Q251" s="237"/>
      <c r="R251" s="238" t="n">
        <f aca="false">R252+R253+R254+R255</f>
        <v>0</v>
      </c>
    </row>
    <row collapsed="false" customFormat="false" customHeight="true" hidden="true" ht="16.5" outlineLevel="0" r="252">
      <c r="A252" s="659"/>
      <c r="B252" s="659"/>
      <c r="C252" s="699"/>
      <c r="D252" s="699"/>
      <c r="E252" s="702" t="s">
        <v>244</v>
      </c>
      <c r="F252" s="693" t="s">
        <v>101</v>
      </c>
      <c r="G252" s="696"/>
      <c r="H252" s="703" t="n">
        <f aca="false">I252+J252++P252+R252</f>
        <v>15487.15</v>
      </c>
      <c r="I252" s="706" t="n">
        <f aca="false">I272</f>
        <v>0</v>
      </c>
      <c r="J252" s="707" t="n">
        <f aca="false">J272</f>
        <v>14079.15</v>
      </c>
      <c r="K252" s="707"/>
      <c r="L252" s="233" t="s">
        <v>101</v>
      </c>
      <c r="M252" s="233"/>
      <c r="N252" s="233"/>
      <c r="O252" s="233"/>
      <c r="P252" s="240" t="n">
        <f aca="false">P272</f>
        <v>1408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659"/>
      <c r="B253" s="659"/>
      <c r="C253" s="699"/>
      <c r="D253" s="699"/>
      <c r="E253" s="708"/>
      <c r="F253" s="693" t="s">
        <v>102</v>
      </c>
      <c r="G253" s="696"/>
      <c r="H253" s="709" t="n">
        <f aca="false">I253+J253++P253+R253</f>
        <v>0</v>
      </c>
      <c r="I253" s="706" t="n">
        <f aca="false">I273</f>
        <v>0</v>
      </c>
      <c r="J253" s="707" t="n">
        <f aca="false">J273</f>
        <v>0</v>
      </c>
      <c r="K253" s="707"/>
      <c r="L253" s="233" t="s">
        <v>102</v>
      </c>
      <c r="M253" s="233"/>
      <c r="N253" s="233"/>
      <c r="O253" s="233"/>
      <c r="P253" s="240" t="n">
        <f aca="false">P273</f>
        <v>0</v>
      </c>
      <c r="Q253" s="240"/>
      <c r="R253" s="241" t="n">
        <f aca="false">R273</f>
        <v>0</v>
      </c>
    </row>
    <row collapsed="false" customFormat="false" customHeight="true" hidden="true" ht="16.5" outlineLevel="0" r="254">
      <c r="A254" s="659"/>
      <c r="B254" s="659"/>
      <c r="C254" s="699"/>
      <c r="D254" s="699"/>
      <c r="E254" s="708"/>
      <c r="F254" s="693" t="s">
        <v>103</v>
      </c>
      <c r="G254" s="696"/>
      <c r="H254" s="703" t="n">
        <f aca="false">I254+J254++P254+R254</f>
        <v>3647.779</v>
      </c>
      <c r="I254" s="706" t="n">
        <f aca="false">I274</f>
        <v>0</v>
      </c>
      <c r="J254" s="707" t="n">
        <f aca="false">J274</f>
        <v>3113.89</v>
      </c>
      <c r="K254" s="707"/>
      <c r="L254" s="233" t="s">
        <v>103</v>
      </c>
      <c r="M254" s="233"/>
      <c r="N254" s="233"/>
      <c r="O254" s="233"/>
      <c r="P254" s="240" t="n">
        <f aca="false">P274</f>
        <v>533.889</v>
      </c>
      <c r="Q254" s="240"/>
      <c r="R254" s="241" t="n">
        <f aca="false">R274</f>
        <v>0</v>
      </c>
    </row>
    <row collapsed="false" customFormat="false" customHeight="true" hidden="true" ht="16.5" outlineLevel="0" r="255">
      <c r="A255" s="659"/>
      <c r="B255" s="659"/>
      <c r="C255" s="699"/>
      <c r="D255" s="699"/>
      <c r="E255" s="710"/>
      <c r="F255" s="693" t="s">
        <v>69</v>
      </c>
      <c r="G255" s="696"/>
      <c r="H255" s="709" t="n">
        <f aca="false">I255+J255++P255+R255</f>
        <v>113.4</v>
      </c>
      <c r="I255" s="711" t="n">
        <f aca="false">I330</f>
        <v>0</v>
      </c>
      <c r="J255" s="705" t="n">
        <f aca="false">J330</f>
        <v>0</v>
      </c>
      <c r="K255" s="705"/>
      <c r="L255" s="233" t="s">
        <v>69</v>
      </c>
      <c r="M255" s="233"/>
      <c r="N255" s="233"/>
      <c r="O255" s="233"/>
      <c r="P255" s="245" t="n">
        <f aca="false">L330</f>
        <v>113.4</v>
      </c>
      <c r="Q255" s="245"/>
      <c r="R255" s="246" t="n">
        <f aca="false">R330</f>
        <v>0</v>
      </c>
    </row>
    <row collapsed="false" customFormat="false" customHeight="true" hidden="true" ht="16.5" outlineLevel="0" r="256">
      <c r="A256" s="659"/>
      <c r="B256" s="659"/>
      <c r="C256" s="699"/>
      <c r="D256" s="699"/>
      <c r="E256" s="702" t="s">
        <v>245</v>
      </c>
      <c r="F256" s="696"/>
      <c r="G256" s="664"/>
      <c r="H256" s="703" t="n">
        <f aca="false">H257+H258+H259+H260</f>
        <v>58143.42</v>
      </c>
      <c r="I256" s="704" t="n">
        <f aca="false">I257+I258++I259+I260</f>
        <v>0</v>
      </c>
      <c r="J256" s="707" t="n">
        <f aca="false">J257+J258++J260</f>
        <v>1156.4</v>
      </c>
      <c r="K256" s="707"/>
      <c r="L256" s="213"/>
      <c r="M256" s="213"/>
      <c r="N256" s="213"/>
      <c r="O256" s="213"/>
      <c r="P256" s="247" t="n">
        <f aca="false">P257+P258+P259+P260</f>
        <v>53363.03</v>
      </c>
      <c r="Q256" s="247"/>
      <c r="R256" s="238" t="n">
        <f aca="false">R257+R258+R259+R260</f>
        <v>0</v>
      </c>
    </row>
    <row collapsed="false" customFormat="false" customHeight="true" hidden="true" ht="16.5" outlineLevel="0" r="257">
      <c r="A257" s="659"/>
      <c r="B257" s="659"/>
      <c r="C257" s="699"/>
      <c r="D257" s="699"/>
      <c r="E257" s="702" t="s">
        <v>244</v>
      </c>
      <c r="F257" s="693" t="s">
        <v>101</v>
      </c>
      <c r="G257" s="696"/>
      <c r="H257" s="709" t="n">
        <f aca="false">I257+J257+P257+R257</f>
        <v>18791</v>
      </c>
      <c r="I257" s="706" t="n">
        <f aca="false">I276</f>
        <v>0</v>
      </c>
      <c r="J257" s="705" t="n">
        <f aca="false">J276</f>
        <v>0</v>
      </c>
      <c r="K257" s="705"/>
      <c r="L257" s="233" t="s">
        <v>101</v>
      </c>
      <c r="M257" s="233"/>
      <c r="N257" s="233"/>
      <c r="O257" s="233"/>
      <c r="P257" s="245" t="n">
        <f aca="false">P276</f>
        <v>18791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659"/>
      <c r="B258" s="659"/>
      <c r="C258" s="699"/>
      <c r="D258" s="699"/>
      <c r="E258" s="708"/>
      <c r="F258" s="693" t="s">
        <v>102</v>
      </c>
      <c r="G258" s="696"/>
      <c r="H258" s="703" t="n">
        <f aca="false">I258+J258+P258+R258</f>
        <v>17977.54</v>
      </c>
      <c r="I258" s="706" t="n">
        <f aca="false">I277</f>
        <v>0</v>
      </c>
      <c r="J258" s="707" t="n">
        <f aca="false">J277</f>
        <v>1156.4</v>
      </c>
      <c r="K258" s="707"/>
      <c r="L258" s="233" t="s">
        <v>102</v>
      </c>
      <c r="M258" s="233"/>
      <c r="N258" s="233"/>
      <c r="O258" s="233"/>
      <c r="P258" s="245" t="n">
        <f aca="false">P277</f>
        <v>16821.14</v>
      </c>
      <c r="Q258" s="245"/>
      <c r="R258" s="241" t="n">
        <f aca="false">R277</f>
        <v>0</v>
      </c>
    </row>
    <row collapsed="false" customFormat="false" customHeight="true" hidden="true" ht="16.5" outlineLevel="0" r="259">
      <c r="A259" s="659"/>
      <c r="B259" s="659"/>
      <c r="C259" s="699"/>
      <c r="D259" s="699"/>
      <c r="E259" s="708"/>
      <c r="F259" s="693" t="s">
        <v>103</v>
      </c>
      <c r="G259" s="696"/>
      <c r="H259" s="709" t="n">
        <f aca="false">I259+J259+P259+R259</f>
        <v>20278.39</v>
      </c>
      <c r="I259" s="706" t="n">
        <f aca="false">I278</f>
        <v>0</v>
      </c>
      <c r="J259" s="707" t="n">
        <f aca="false">J278</f>
        <v>3623.99</v>
      </c>
      <c r="K259" s="707"/>
      <c r="L259" s="233" t="s">
        <v>103</v>
      </c>
      <c r="M259" s="233"/>
      <c r="N259" s="233"/>
      <c r="O259" s="233"/>
      <c r="P259" s="245" t="n">
        <f aca="false">P278</f>
        <v>16654.4</v>
      </c>
      <c r="Q259" s="245"/>
      <c r="R259" s="241" t="n">
        <f aca="false">R278</f>
        <v>0</v>
      </c>
    </row>
    <row collapsed="false" customFormat="false" customHeight="true" hidden="true" ht="16.5" outlineLevel="0" r="260">
      <c r="A260" s="659"/>
      <c r="B260" s="659"/>
      <c r="C260" s="699"/>
      <c r="D260" s="699"/>
      <c r="E260" s="710"/>
      <c r="F260" s="693" t="s">
        <v>69</v>
      </c>
      <c r="G260" s="696"/>
      <c r="H260" s="709" t="n">
        <f aca="false">I260+J260+P260+R260</f>
        <v>1096.49</v>
      </c>
      <c r="I260" s="711" t="n">
        <f aca="false">I332</f>
        <v>0</v>
      </c>
      <c r="J260" s="705" t="n">
        <f aca="false">J332</f>
        <v>0</v>
      </c>
      <c r="K260" s="705"/>
      <c r="L260" s="233" t="s">
        <v>69</v>
      </c>
      <c r="M260" s="233"/>
      <c r="N260" s="233"/>
      <c r="O260" s="233"/>
      <c r="P260" s="245" t="n">
        <f aca="false">L332</f>
        <v>1096.49</v>
      </c>
      <c r="Q260" s="245"/>
      <c r="R260" s="246" t="n">
        <f aca="false">R332</f>
        <v>0</v>
      </c>
    </row>
    <row collapsed="false" customFormat="false" customHeight="true" hidden="true" ht="15.75" outlineLevel="0" r="261">
      <c r="A261" s="659"/>
      <c r="B261" s="659"/>
      <c r="C261" s="699"/>
      <c r="D261" s="699"/>
      <c r="E261" s="702" t="s">
        <v>246</v>
      </c>
      <c r="F261" s="655"/>
      <c r="G261" s="655"/>
      <c r="H261" s="709" t="n">
        <f aca="false">H262+H263+H264+H265</f>
        <v>54855</v>
      </c>
      <c r="I261" s="704" t="n">
        <f aca="false">I262+I263+I264+I265</f>
        <v>0</v>
      </c>
      <c r="J261" s="712"/>
      <c r="K261" s="249" t="n">
        <f aca="false">K262+K263+K264+K265</f>
        <v>0</v>
      </c>
      <c r="L261" s="213"/>
      <c r="M261" s="213"/>
      <c r="N261" s="213"/>
      <c r="O261" s="213"/>
      <c r="P261" s="247" t="n">
        <f aca="false">P262+P263+P264+P265</f>
        <v>54855</v>
      </c>
      <c r="Q261" s="247"/>
      <c r="R261" s="238" t="n">
        <f aca="false">R262+R263+R264+R265</f>
        <v>0</v>
      </c>
    </row>
    <row collapsed="false" customFormat="false" customHeight="true" hidden="true" ht="15.75" outlineLevel="0" r="262">
      <c r="A262" s="659"/>
      <c r="B262" s="659"/>
      <c r="C262" s="699"/>
      <c r="D262" s="699"/>
      <c r="E262" s="702" t="s">
        <v>244</v>
      </c>
      <c r="F262" s="693" t="s">
        <v>101</v>
      </c>
      <c r="G262" s="696"/>
      <c r="H262" s="709" t="n">
        <f aca="false">I262+K262+P262+++R262</f>
        <v>18488</v>
      </c>
      <c r="I262" s="706" t="n">
        <f aca="false">I280</f>
        <v>0</v>
      </c>
      <c r="J262" s="713"/>
      <c r="K262" s="251" t="n">
        <f aca="false">K280</f>
        <v>0</v>
      </c>
      <c r="L262" s="233" t="s">
        <v>101</v>
      </c>
      <c r="M262" s="233"/>
      <c r="N262" s="233"/>
      <c r="O262" s="233"/>
      <c r="P262" s="245" t="n">
        <f aca="false">P280</f>
        <v>18488</v>
      </c>
      <c r="Q262" s="245"/>
      <c r="R262" s="241" t="n">
        <f aca="false">R280</f>
        <v>0</v>
      </c>
    </row>
    <row collapsed="false" customFormat="false" customHeight="true" hidden="true" ht="15.75" outlineLevel="0" r="263">
      <c r="A263" s="659"/>
      <c r="B263" s="659"/>
      <c r="C263" s="699"/>
      <c r="D263" s="699"/>
      <c r="E263" s="708"/>
      <c r="F263" s="693" t="s">
        <v>102</v>
      </c>
      <c r="G263" s="696"/>
      <c r="H263" s="709" t="n">
        <f aca="false">I263+K263+P263+++R263</f>
        <v>17648</v>
      </c>
      <c r="I263" s="706" t="n">
        <f aca="false">I281</f>
        <v>0</v>
      </c>
      <c r="J263" s="713"/>
      <c r="K263" s="251" t="n">
        <f aca="false">K281</f>
        <v>0</v>
      </c>
      <c r="L263" s="233" t="s">
        <v>102</v>
      </c>
      <c r="M263" s="233"/>
      <c r="N263" s="233"/>
      <c r="O263" s="233"/>
      <c r="P263" s="245" t="n">
        <f aca="false">P281</f>
        <v>17648</v>
      </c>
      <c r="Q263" s="245"/>
      <c r="R263" s="241" t="n">
        <f aca="false">R281</f>
        <v>0</v>
      </c>
    </row>
    <row collapsed="false" customFormat="false" customHeight="true" hidden="true" ht="15.75" outlineLevel="0" r="264">
      <c r="A264" s="659"/>
      <c r="B264" s="659"/>
      <c r="C264" s="699"/>
      <c r="D264" s="699"/>
      <c r="E264" s="708"/>
      <c r="F264" s="693" t="s">
        <v>103</v>
      </c>
      <c r="G264" s="696"/>
      <c r="H264" s="709" t="n">
        <f aca="false">I264+K264+P264+++R264</f>
        <v>18505</v>
      </c>
      <c r="I264" s="706" t="n">
        <f aca="false">I282</f>
        <v>0</v>
      </c>
      <c r="J264" s="713"/>
      <c r="K264" s="251" t="n">
        <f aca="false">K282</f>
        <v>0</v>
      </c>
      <c r="L264" s="233" t="s">
        <v>103</v>
      </c>
      <c r="M264" s="233"/>
      <c r="N264" s="233"/>
      <c r="O264" s="233"/>
      <c r="P264" s="245" t="n">
        <f aca="false">P282</f>
        <v>18505</v>
      </c>
      <c r="Q264" s="245"/>
      <c r="R264" s="241" t="n">
        <f aca="false">R282</f>
        <v>0</v>
      </c>
    </row>
    <row collapsed="false" customFormat="false" customHeight="true" hidden="true" ht="30" outlineLevel="0" r="265">
      <c r="A265" s="659"/>
      <c r="B265" s="659"/>
      <c r="C265" s="699"/>
      <c r="D265" s="699"/>
      <c r="E265" s="710"/>
      <c r="F265" s="693" t="s">
        <v>69</v>
      </c>
      <c r="G265" s="696"/>
      <c r="H265" s="709" t="n">
        <f aca="false">I265+K265+P265+++R265</f>
        <v>214</v>
      </c>
      <c r="I265" s="711" t="n">
        <f aca="false">I334</f>
        <v>0</v>
      </c>
      <c r="J265" s="714"/>
      <c r="K265" s="253" t="n">
        <f aca="false">J334</f>
        <v>0</v>
      </c>
      <c r="L265" s="233" t="s">
        <v>69</v>
      </c>
      <c r="M265" s="233"/>
      <c r="N265" s="233"/>
      <c r="O265" s="233"/>
      <c r="P265" s="245" t="n">
        <f aca="false">L334</f>
        <v>214</v>
      </c>
      <c r="Q265" s="245"/>
      <c r="R265" s="246" t="n">
        <f aca="false">R334</f>
        <v>0</v>
      </c>
    </row>
    <row collapsed="false" customFormat="false" customHeight="true" hidden="true" ht="16.5" outlineLevel="0" r="266">
      <c r="A266" s="659"/>
      <c r="B266" s="705" t="s">
        <v>100</v>
      </c>
      <c r="C266" s="715"/>
      <c r="D266" s="715"/>
      <c r="E266" s="716"/>
      <c r="F266" s="717"/>
      <c r="G266" s="718"/>
      <c r="H266" s="719" t="n">
        <f aca="false">H267+H268+H269+H270</f>
        <v>132246.749</v>
      </c>
      <c r="I266" s="720" t="n">
        <f aca="false">I267+I268+I269+I270</f>
        <v>0</v>
      </c>
      <c r="J266" s="721" t="n">
        <f aca="false">J267+J268+J269+J270</f>
        <v>21973.43</v>
      </c>
      <c r="K266" s="721"/>
      <c r="L266" s="512"/>
      <c r="M266" s="512"/>
      <c r="N266" s="512"/>
      <c r="O266" s="512"/>
      <c r="P266" s="259" t="n">
        <f aca="false">P267+P268+P269+P270</f>
        <v>110273.319</v>
      </c>
      <c r="Q266" s="259"/>
      <c r="R266" s="260" t="n">
        <f aca="false">R267+R268+R269+R270</f>
        <v>0</v>
      </c>
    </row>
    <row collapsed="false" customFormat="false" customHeight="true" hidden="true" ht="16.5" outlineLevel="0" r="267">
      <c r="A267" s="659"/>
      <c r="B267" s="705"/>
      <c r="C267" s="715"/>
      <c r="D267" s="715"/>
      <c r="E267" s="715"/>
      <c r="F267" s="722" t="s">
        <v>101</v>
      </c>
      <c r="G267" s="717"/>
      <c r="H267" s="719" t="n">
        <f aca="false">I267++++J267+P267+R267</f>
        <v>52766.15</v>
      </c>
      <c r="I267" s="723" t="n">
        <f aca="false">I252+I257+I262</f>
        <v>0</v>
      </c>
      <c r="J267" s="721" t="n">
        <f aca="false">J252+J257+K262</f>
        <v>14079.15</v>
      </c>
      <c r="K267" s="721"/>
      <c r="L267" s="245" t="s">
        <v>101</v>
      </c>
      <c r="M267" s="245"/>
      <c r="N267" s="245"/>
      <c r="O267" s="245"/>
      <c r="P267" s="264" t="n">
        <f aca="false">P252+P257+P262</f>
        <v>38687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659"/>
      <c r="B268" s="705"/>
      <c r="C268" s="715"/>
      <c r="D268" s="715"/>
      <c r="E268" s="715"/>
      <c r="F268" s="722" t="s">
        <v>102</v>
      </c>
      <c r="G268" s="717"/>
      <c r="H268" s="719" t="n">
        <f aca="false">I268++++J268+P268+R268</f>
        <v>35625.54</v>
      </c>
      <c r="I268" s="723" t="n">
        <f aca="false">I253+I258+I263</f>
        <v>0</v>
      </c>
      <c r="J268" s="721" t="n">
        <f aca="false">J253+J258+K263</f>
        <v>1156.4</v>
      </c>
      <c r="K268" s="721"/>
      <c r="L268" s="245" t="s">
        <v>102</v>
      </c>
      <c r="M268" s="245"/>
      <c r="N268" s="245"/>
      <c r="O268" s="245"/>
      <c r="P268" s="264" t="n">
        <f aca="false">P253+P258+P263</f>
        <v>34469.14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659"/>
      <c r="B269" s="705"/>
      <c r="C269" s="715"/>
      <c r="D269" s="715"/>
      <c r="E269" s="715"/>
      <c r="F269" s="722" t="s">
        <v>103</v>
      </c>
      <c r="G269" s="717"/>
      <c r="H269" s="719" t="n">
        <f aca="false">I269++++J269+P269+R269</f>
        <v>42431.169</v>
      </c>
      <c r="I269" s="723" t="n">
        <f aca="false">I254+I259+I264</f>
        <v>0</v>
      </c>
      <c r="J269" s="721" t="n">
        <f aca="false">J254+J259+K264</f>
        <v>6737.88</v>
      </c>
      <c r="K269" s="721"/>
      <c r="L269" s="245" t="s">
        <v>103</v>
      </c>
      <c r="M269" s="245"/>
      <c r="N269" s="245"/>
      <c r="O269" s="245"/>
      <c r="P269" s="264" t="n">
        <f aca="false">P254+P259+P264</f>
        <v>35693.289</v>
      </c>
      <c r="Q269" s="264"/>
      <c r="R269" s="265" t="n">
        <f aca="false">R254+R259+R264</f>
        <v>0</v>
      </c>
    </row>
    <row collapsed="false" customFormat="false" customHeight="true" hidden="true" ht="16.5" outlineLevel="0" r="270">
      <c r="A270" s="659"/>
      <c r="B270" s="705"/>
      <c r="C270" s="715"/>
      <c r="D270" s="715"/>
      <c r="E270" s="716"/>
      <c r="F270" s="722" t="s">
        <v>69</v>
      </c>
      <c r="G270" s="717"/>
      <c r="H270" s="719" t="n">
        <f aca="false">I270++++J270+P270+R270</f>
        <v>1423.89</v>
      </c>
      <c r="I270" s="723" t="n">
        <f aca="false">I255+I260+I265</f>
        <v>0</v>
      </c>
      <c r="J270" s="721" t="n">
        <f aca="false">J255+J260+K265</f>
        <v>0</v>
      </c>
      <c r="K270" s="721"/>
      <c r="L270" s="245" t="s">
        <v>69</v>
      </c>
      <c r="M270" s="245"/>
      <c r="N270" s="245"/>
      <c r="O270" s="245"/>
      <c r="P270" s="264" t="n">
        <f aca="false">P255+P260+P265</f>
        <v>1423.89</v>
      </c>
      <c r="Q270" s="264"/>
      <c r="R270" s="265" t="n">
        <f aca="false">R255+R260+R265</f>
        <v>0</v>
      </c>
    </row>
    <row collapsed="false" customFormat="false" customHeight="true" hidden="true" ht="16.5" outlineLevel="0" r="271">
      <c r="A271" s="724" t="s">
        <v>18</v>
      </c>
      <c r="B271" s="659" t="s">
        <v>65</v>
      </c>
      <c r="C271" s="699" t="s">
        <v>66</v>
      </c>
      <c r="D271" s="698" t="s">
        <v>247</v>
      </c>
      <c r="E271" s="725" t="s">
        <v>243</v>
      </c>
      <c r="F271" s="726"/>
      <c r="G271" s="727"/>
      <c r="H271" s="728" t="n">
        <f aca="false">H272+H273+H274</f>
        <v>19134.929</v>
      </c>
      <c r="I271" s="729"/>
      <c r="J271" s="730" t="n">
        <f aca="false">J272+J273+J274</f>
        <v>17193.04</v>
      </c>
      <c r="K271" s="730"/>
      <c r="L271" s="518"/>
      <c r="M271" s="518"/>
      <c r="N271" s="518"/>
      <c r="O271" s="518"/>
      <c r="P271" s="271" t="n">
        <f aca="false">P272+P273+P274</f>
        <v>1941.889</v>
      </c>
      <c r="Q271" s="271"/>
      <c r="R271" s="272"/>
    </row>
    <row collapsed="false" customFormat="false" customHeight="true" hidden="true" ht="16.5" outlineLevel="0" r="272">
      <c r="A272" s="724"/>
      <c r="B272" s="659"/>
      <c r="C272" s="699"/>
      <c r="D272" s="698"/>
      <c r="E272" s="725"/>
      <c r="F272" s="731" t="s">
        <v>101</v>
      </c>
      <c r="G272" s="732"/>
      <c r="H272" s="733" t="n">
        <f aca="false">I272+J272++P272+R272</f>
        <v>15487.15</v>
      </c>
      <c r="I272" s="734"/>
      <c r="J272" s="735" t="n">
        <f aca="false">K308</f>
        <v>14079.15</v>
      </c>
      <c r="K272" s="735"/>
      <c r="L272" s="285" t="s">
        <v>101</v>
      </c>
      <c r="M272" s="285"/>
      <c r="N272" s="285"/>
      <c r="O272" s="285"/>
      <c r="P272" s="277" t="n">
        <f aca="false">N308</f>
        <v>1408</v>
      </c>
      <c r="Q272" s="277"/>
      <c r="R272" s="278"/>
    </row>
    <row collapsed="false" customFormat="false" customHeight="true" hidden="true" ht="16.5" outlineLevel="0" r="273">
      <c r="A273" s="724"/>
      <c r="B273" s="659"/>
      <c r="C273" s="699"/>
      <c r="D273" s="698"/>
      <c r="E273" s="725"/>
      <c r="F273" s="731" t="s">
        <v>102</v>
      </c>
      <c r="G273" s="732"/>
      <c r="H273" s="733" t="n">
        <f aca="false">I273+J273++P273+R273</f>
        <v>0</v>
      </c>
      <c r="I273" s="734"/>
      <c r="J273" s="736" t="n">
        <v>0</v>
      </c>
      <c r="K273" s="736"/>
      <c r="L273" s="285" t="s">
        <v>102</v>
      </c>
      <c r="M273" s="285"/>
      <c r="N273" s="285"/>
      <c r="O273" s="285"/>
      <c r="P273" s="280"/>
      <c r="Q273" s="280"/>
      <c r="R273" s="278"/>
    </row>
    <row collapsed="false" customFormat="false" customHeight="true" hidden="true" ht="16.5" outlineLevel="0" r="274">
      <c r="A274" s="724"/>
      <c r="B274" s="659"/>
      <c r="C274" s="699"/>
      <c r="D274" s="698"/>
      <c r="E274" s="725"/>
      <c r="F274" s="731" t="s">
        <v>103</v>
      </c>
      <c r="G274" s="732"/>
      <c r="H274" s="733" t="n">
        <f aca="false">I274+J274++P274+R274</f>
        <v>3647.779</v>
      </c>
      <c r="I274" s="695"/>
      <c r="J274" s="735" t="n">
        <f aca="false">K309+J295</f>
        <v>3113.89</v>
      </c>
      <c r="K274" s="735"/>
      <c r="L274" s="522" t="s">
        <v>103</v>
      </c>
      <c r="M274" s="522"/>
      <c r="N274" s="522"/>
      <c r="O274" s="522"/>
      <c r="P274" s="277" t="n">
        <f aca="false">N296+N309</f>
        <v>533.889</v>
      </c>
      <c r="Q274" s="277"/>
      <c r="R274" s="281"/>
    </row>
    <row collapsed="false" customFormat="false" customHeight="true" hidden="true" ht="27.75" outlineLevel="0" r="275">
      <c r="A275" s="724"/>
      <c r="B275" s="659"/>
      <c r="C275" s="699"/>
      <c r="D275" s="699"/>
      <c r="E275" s="702" t="s">
        <v>245</v>
      </c>
      <c r="F275" s="726"/>
      <c r="G275" s="727"/>
      <c r="H275" s="728" t="n">
        <f aca="false">H276+H277+H278</f>
        <v>57046.93</v>
      </c>
      <c r="I275" s="728" t="n">
        <f aca="false">I276+I277+I278</f>
        <v>0</v>
      </c>
      <c r="J275" s="730" t="n">
        <f aca="false">J276+J277+J278</f>
        <v>4780.39</v>
      </c>
      <c r="K275" s="730"/>
      <c r="L275" s="518"/>
      <c r="M275" s="518"/>
      <c r="N275" s="518"/>
      <c r="O275" s="518"/>
      <c r="P275" s="271" t="n">
        <f aca="false">P276+P277+P278</f>
        <v>52266.54</v>
      </c>
      <c r="Q275" s="271"/>
      <c r="R275" s="272" t="n">
        <f aca="false">R276+R277+R278</f>
        <v>0</v>
      </c>
    </row>
    <row collapsed="false" customFormat="false" customHeight="true" hidden="true" ht="16.5" outlineLevel="0" r="276">
      <c r="A276" s="724"/>
      <c r="B276" s="659"/>
      <c r="C276" s="699"/>
      <c r="D276" s="699"/>
      <c r="E276" s="702" t="s">
        <v>244</v>
      </c>
      <c r="F276" s="737" t="s">
        <v>101</v>
      </c>
      <c r="G276" s="732"/>
      <c r="H276" s="738" t="n">
        <f aca="false">I276+J276+P276+R276</f>
        <v>18791</v>
      </c>
      <c r="I276" s="739" t="n">
        <f aca="false">I287+I298+I319</f>
        <v>0</v>
      </c>
      <c r="J276" s="736" t="n">
        <f aca="false">J287+K298+K319</f>
        <v>0</v>
      </c>
      <c r="K276" s="736"/>
      <c r="L276" s="285" t="s">
        <v>101</v>
      </c>
      <c r="M276" s="285"/>
      <c r="N276" s="285"/>
      <c r="O276" s="285"/>
      <c r="P276" s="285" t="n">
        <f aca="false">N287+N298+Q319</f>
        <v>18791</v>
      </c>
      <c r="Q276" s="285"/>
      <c r="R276" s="286" t="n">
        <f aca="false">R287+R298+R319</f>
        <v>0</v>
      </c>
    </row>
    <row collapsed="false" customFormat="false" customHeight="true" hidden="true" ht="16.5" outlineLevel="0" r="277">
      <c r="A277" s="724"/>
      <c r="B277" s="659"/>
      <c r="C277" s="699"/>
      <c r="D277" s="699"/>
      <c r="E277" s="708"/>
      <c r="F277" s="737" t="s">
        <v>102</v>
      </c>
      <c r="G277" s="732"/>
      <c r="H277" s="738" t="n">
        <f aca="false">I277+J277+P277+R277</f>
        <v>17977.54</v>
      </c>
      <c r="I277" s="739" t="n">
        <f aca="false">I288+I299+I320+I311</f>
        <v>0</v>
      </c>
      <c r="J277" s="735" t="n">
        <f aca="false">J288+K299+K311+K320</f>
        <v>1156.4</v>
      </c>
      <c r="K277" s="735"/>
      <c r="L277" s="285" t="s">
        <v>102</v>
      </c>
      <c r="M277" s="285"/>
      <c r="N277" s="285"/>
      <c r="O277" s="285"/>
      <c r="P277" s="287" t="n">
        <f aca="false">N288+N299+M311+Q320</f>
        <v>16821.14</v>
      </c>
      <c r="Q277" s="287"/>
      <c r="R277" s="286" t="n">
        <f aca="false">R288+R299+R320+R311</f>
        <v>0</v>
      </c>
    </row>
    <row collapsed="false" customFormat="false" customHeight="true" hidden="true" ht="16.5" outlineLevel="0" r="278">
      <c r="A278" s="724"/>
      <c r="B278" s="659"/>
      <c r="C278" s="699"/>
      <c r="D278" s="699"/>
      <c r="E278" s="710"/>
      <c r="F278" s="737" t="s">
        <v>103</v>
      </c>
      <c r="G278" s="732"/>
      <c r="H278" s="738" t="n">
        <f aca="false">I278+J278+P278+R278</f>
        <v>20278.39</v>
      </c>
      <c r="I278" s="739" t="n">
        <f aca="false">I289+I300+I321+I312</f>
        <v>0</v>
      </c>
      <c r="J278" s="735" t="n">
        <f aca="false">J289+K300+K312+K321</f>
        <v>3623.99</v>
      </c>
      <c r="K278" s="735"/>
      <c r="L278" s="285" t="s">
        <v>103</v>
      </c>
      <c r="M278" s="285"/>
      <c r="N278" s="285"/>
      <c r="O278" s="285"/>
      <c r="P278" s="288" t="n">
        <f aca="false">N289+N300+M312+Q321</f>
        <v>16654.4</v>
      </c>
      <c r="Q278" s="288"/>
      <c r="R278" s="286" t="n">
        <f aca="false">R289+R300+R321+R312</f>
        <v>0</v>
      </c>
    </row>
    <row collapsed="false" customFormat="false" customHeight="true" hidden="true" ht="15.75" outlineLevel="0" r="279">
      <c r="A279" s="724"/>
      <c r="B279" s="659"/>
      <c r="C279" s="699"/>
      <c r="D279" s="699"/>
      <c r="E279" s="702" t="s">
        <v>246</v>
      </c>
      <c r="F279" s="726"/>
      <c r="G279" s="727"/>
      <c r="H279" s="740" t="n">
        <f aca="false">H280+H281+H282</f>
        <v>54641</v>
      </c>
      <c r="I279" s="741" t="n">
        <f aca="false">I280+I281+I282</f>
        <v>0</v>
      </c>
      <c r="J279" s="742"/>
      <c r="K279" s="291" t="n">
        <f aca="false">K280+K281+K282</f>
        <v>0</v>
      </c>
      <c r="L279" s="518"/>
      <c r="M279" s="518"/>
      <c r="N279" s="518"/>
      <c r="O279" s="518"/>
      <c r="P279" s="292" t="n">
        <f aca="false">P280+P281+P282</f>
        <v>54641</v>
      </c>
      <c r="Q279" s="292"/>
      <c r="R279" s="272" t="n">
        <f aca="false">R280+R281+R282</f>
        <v>0</v>
      </c>
    </row>
    <row collapsed="false" customFormat="false" customHeight="true" hidden="true" ht="15.75" outlineLevel="0" r="280">
      <c r="A280" s="724"/>
      <c r="B280" s="659"/>
      <c r="C280" s="699"/>
      <c r="D280" s="699"/>
      <c r="E280" s="702" t="s">
        <v>244</v>
      </c>
      <c r="F280" s="737" t="s">
        <v>101</v>
      </c>
      <c r="G280" s="732"/>
      <c r="H280" s="738" t="n">
        <f aca="false">I280+K280+P280+R280</f>
        <v>18488</v>
      </c>
      <c r="I280" s="739" t="n">
        <f aca="false">I291+I302+I323</f>
        <v>0</v>
      </c>
      <c r="J280" s="688"/>
      <c r="K280" s="294" t="n">
        <f aca="false">J291+K302+K323</f>
        <v>0</v>
      </c>
      <c r="L280" s="285" t="s">
        <v>101</v>
      </c>
      <c r="M280" s="285"/>
      <c r="N280" s="285"/>
      <c r="O280" s="285"/>
      <c r="P280" s="285" t="n">
        <f aca="false">N291+N302+Q323</f>
        <v>18488</v>
      </c>
      <c r="Q280" s="285"/>
      <c r="R280" s="286" t="n">
        <f aca="false">R291+R302+R323</f>
        <v>0</v>
      </c>
    </row>
    <row collapsed="false" customFormat="false" customHeight="true" hidden="true" ht="15.75" outlineLevel="0" r="281">
      <c r="A281" s="724"/>
      <c r="B281" s="659"/>
      <c r="C281" s="699"/>
      <c r="D281" s="699"/>
      <c r="E281" s="708"/>
      <c r="F281" s="737" t="s">
        <v>102</v>
      </c>
      <c r="G281" s="732"/>
      <c r="H281" s="738" t="n">
        <f aca="false">I281+K281+P281+R281</f>
        <v>17648</v>
      </c>
      <c r="I281" s="739" t="n">
        <f aca="false">I292+I303+I324</f>
        <v>0</v>
      </c>
      <c r="J281" s="688"/>
      <c r="K281" s="294" t="n">
        <f aca="false">J292+K303+K324</f>
        <v>0</v>
      </c>
      <c r="L281" s="285" t="s">
        <v>102</v>
      </c>
      <c r="M281" s="285"/>
      <c r="N281" s="285"/>
      <c r="O281" s="285"/>
      <c r="P281" s="285" t="n">
        <f aca="false">N292+N303+Q324</f>
        <v>17648</v>
      </c>
      <c r="Q281" s="285"/>
      <c r="R281" s="286" t="n">
        <f aca="false">R292+R303+R324</f>
        <v>0</v>
      </c>
    </row>
    <row collapsed="false" customFormat="false" customHeight="true" hidden="true" ht="15.75" outlineLevel="0" r="282">
      <c r="A282" s="724"/>
      <c r="B282" s="659"/>
      <c r="C282" s="699"/>
      <c r="D282" s="699"/>
      <c r="E282" s="710"/>
      <c r="F282" s="737" t="s">
        <v>103</v>
      </c>
      <c r="G282" s="732"/>
      <c r="H282" s="738" t="n">
        <f aca="false">I282+K282+P282+R282</f>
        <v>18505</v>
      </c>
      <c r="I282" s="739" t="n">
        <f aca="false">I293+I304+I325</f>
        <v>0</v>
      </c>
      <c r="J282" s="660"/>
      <c r="K282" s="294" t="n">
        <f aca="false">J293+K304+K325</f>
        <v>0</v>
      </c>
      <c r="L282" s="522" t="s">
        <v>103</v>
      </c>
      <c r="M282" s="522"/>
      <c r="N282" s="522"/>
      <c r="O282" s="522"/>
      <c r="P282" s="285" t="n">
        <f aca="false">N293+N304+Q325</f>
        <v>18505</v>
      </c>
      <c r="Q282" s="285"/>
      <c r="R282" s="286" t="n">
        <f aca="false">R293+R304+R325</f>
        <v>0</v>
      </c>
    </row>
    <row collapsed="false" customFormat="false" customHeight="false" hidden="true" ht="15.25" outlineLevel="0" r="283">
      <c r="A283" s="660"/>
      <c r="B283" s="743" t="s">
        <v>100</v>
      </c>
      <c r="C283" s="744"/>
      <c r="D283" s="744"/>
      <c r="E283" s="744"/>
      <c r="F283" s="745"/>
      <c r="G283" s="746"/>
      <c r="H283" s="747" t="n">
        <f aca="false">H279+H275+H271</f>
        <v>130822.859</v>
      </c>
      <c r="I283" s="748" t="n">
        <f aca="false">I271+I275+I279</f>
        <v>0</v>
      </c>
      <c r="J283" s="749" t="n">
        <f aca="false">K279+J275+J271</f>
        <v>21973.43</v>
      </c>
      <c r="K283" s="749"/>
      <c r="L283" s="531"/>
      <c r="M283" s="531"/>
      <c r="N283" s="531"/>
      <c r="O283" s="531"/>
      <c r="P283" s="532" t="n">
        <f aca="false">P279+P275+P271</f>
        <v>108849.429</v>
      </c>
      <c r="Q283" s="532"/>
      <c r="R283" s="301" t="n">
        <f aca="false">R279+R275+R271</f>
        <v>0</v>
      </c>
    </row>
    <row collapsed="false" customFormat="false" customHeight="true" hidden="true" ht="15" outlineLevel="0" r="284">
      <c r="A284" s="724" t="s">
        <v>248</v>
      </c>
      <c r="B284" s="688" t="s">
        <v>249</v>
      </c>
      <c r="C284" s="699" t="s">
        <v>66</v>
      </c>
      <c r="D284" s="699" t="s">
        <v>247</v>
      </c>
      <c r="E284" s="702" t="s">
        <v>243</v>
      </c>
      <c r="F284" s="750"/>
      <c r="G284" s="750"/>
      <c r="H284" s="750"/>
      <c r="I284" s="699"/>
      <c r="J284" s="699"/>
      <c r="K284" s="699"/>
      <c r="L284" s="316"/>
      <c r="M284" s="316"/>
      <c r="N284" s="316"/>
      <c r="O284" s="316"/>
      <c r="P284" s="316"/>
      <c r="Q284" s="316"/>
      <c r="R284" s="233"/>
    </row>
    <row collapsed="false" customFormat="false" customHeight="false" hidden="true" ht="100.4" outlineLevel="0" r="285">
      <c r="A285" s="724"/>
      <c r="B285" s="688" t="s">
        <v>250</v>
      </c>
      <c r="C285" s="699"/>
      <c r="D285" s="699"/>
      <c r="E285" s="693" t="s">
        <v>244</v>
      </c>
      <c r="F285" s="750"/>
      <c r="G285" s="750"/>
      <c r="H285" s="750"/>
      <c r="I285" s="699"/>
      <c r="J285" s="699"/>
      <c r="K285" s="699"/>
      <c r="L285" s="316"/>
      <c r="M285" s="316"/>
      <c r="N285" s="316"/>
      <c r="O285" s="316"/>
      <c r="P285" s="316"/>
      <c r="Q285" s="316"/>
      <c r="R285" s="233"/>
    </row>
    <row collapsed="false" customFormat="false" customHeight="false" hidden="true" ht="15.25" outlineLevel="0" r="286">
      <c r="A286" s="724"/>
      <c r="B286" s="688"/>
      <c r="C286" s="699"/>
      <c r="D286" s="699"/>
      <c r="E286" s="702" t="s">
        <v>245</v>
      </c>
      <c r="F286" s="751"/>
      <c r="G286" s="751"/>
      <c r="H286" s="738" t="n">
        <f aca="false">H287+H288+H289</f>
        <v>13331</v>
      </c>
      <c r="I286" s="737" t="n">
        <f aca="false">I287+I288+I289</f>
        <v>0</v>
      </c>
      <c r="J286" s="752" t="n">
        <f aca="false">J287+J288+J289</f>
        <v>0</v>
      </c>
      <c r="K286" s="752"/>
      <c r="L286" s="535"/>
      <c r="M286" s="535"/>
      <c r="N286" s="537" t="n">
        <f aca="false">N287+N288+N289</f>
        <v>13331</v>
      </c>
      <c r="O286" s="537"/>
      <c r="P286" s="537"/>
      <c r="Q286" s="537"/>
      <c r="R286" s="303" t="n">
        <f aca="false">R287+R288+R289</f>
        <v>0</v>
      </c>
    </row>
    <row collapsed="false" customFormat="false" customHeight="true" hidden="true" ht="15.75" outlineLevel="0" r="287">
      <c r="A287" s="724"/>
      <c r="B287" s="688"/>
      <c r="C287" s="699"/>
      <c r="D287" s="699"/>
      <c r="E287" s="702" t="s">
        <v>244</v>
      </c>
      <c r="F287" s="753" t="s">
        <v>101</v>
      </c>
      <c r="G287" s="753"/>
      <c r="H287" s="737" t="n">
        <f aca="false">I287+J287+N287+R287</f>
        <v>5005</v>
      </c>
      <c r="I287" s="693"/>
      <c r="J287" s="699"/>
      <c r="K287" s="699"/>
      <c r="L287" s="304" t="s">
        <v>101</v>
      </c>
      <c r="M287" s="304"/>
      <c r="N287" s="233" t="n">
        <v>5005</v>
      </c>
      <c r="O287" s="233"/>
      <c r="P287" s="233"/>
      <c r="Q287" s="233"/>
      <c r="R287" s="304"/>
    </row>
    <row collapsed="false" customFormat="false" customHeight="true" hidden="true" ht="15.75" outlineLevel="0" r="288">
      <c r="A288" s="724"/>
      <c r="B288" s="688"/>
      <c r="C288" s="699"/>
      <c r="D288" s="699"/>
      <c r="E288" s="708"/>
      <c r="F288" s="754" t="s">
        <v>102</v>
      </c>
      <c r="G288" s="754"/>
      <c r="H288" s="737" t="n">
        <f aca="false">I288+J288+N288+R288</f>
        <v>4747</v>
      </c>
      <c r="I288" s="693"/>
      <c r="J288" s="699"/>
      <c r="K288" s="699"/>
      <c r="L288" s="233" t="s">
        <v>102</v>
      </c>
      <c r="M288" s="233"/>
      <c r="N288" s="233" t="n">
        <v>4747</v>
      </c>
      <c r="O288" s="233"/>
      <c r="P288" s="233"/>
      <c r="Q288" s="233"/>
      <c r="R288" s="304"/>
    </row>
    <row collapsed="false" customFormat="false" customHeight="true" hidden="true" ht="15.75" outlineLevel="0" r="289">
      <c r="A289" s="724"/>
      <c r="B289" s="688"/>
      <c r="C289" s="699"/>
      <c r="D289" s="699"/>
      <c r="E289" s="710"/>
      <c r="F289" s="754" t="s">
        <v>103</v>
      </c>
      <c r="G289" s="754"/>
      <c r="H289" s="737" t="n">
        <f aca="false">I289+J289+N289+R289</f>
        <v>3579</v>
      </c>
      <c r="I289" s="693"/>
      <c r="J289" s="699"/>
      <c r="K289" s="699"/>
      <c r="L289" s="233" t="s">
        <v>103</v>
      </c>
      <c r="M289" s="233"/>
      <c r="N289" s="233" t="n">
        <v>3579</v>
      </c>
      <c r="O289" s="233"/>
      <c r="P289" s="233"/>
      <c r="Q289" s="233"/>
      <c r="R289" s="304"/>
    </row>
    <row collapsed="false" customFormat="false" customHeight="false" hidden="true" ht="15.25" outlineLevel="0" r="290">
      <c r="A290" s="724"/>
      <c r="B290" s="688"/>
      <c r="C290" s="699"/>
      <c r="D290" s="699"/>
      <c r="E290" s="702" t="s">
        <v>246</v>
      </c>
      <c r="F290" s="732"/>
      <c r="G290" s="755"/>
      <c r="H290" s="738" t="n">
        <f aca="false">H291+H292+H293</f>
        <v>14134.7</v>
      </c>
      <c r="I290" s="737" t="n">
        <f aca="false">I291+I292+I293</f>
        <v>0</v>
      </c>
      <c r="J290" s="754" t="n">
        <f aca="false">J291+J292+J293</f>
        <v>0</v>
      </c>
      <c r="K290" s="754"/>
      <c r="L290" s="285" t="n">
        <f aca="false">N291+N292+N293</f>
        <v>14134.7</v>
      </c>
      <c r="M290" s="285"/>
      <c r="N290" s="285"/>
      <c r="O290" s="285"/>
      <c r="P290" s="285"/>
      <c r="Q290" s="285"/>
      <c r="R290" s="303" t="n">
        <f aca="false">R291+R292+R293</f>
        <v>0</v>
      </c>
    </row>
    <row collapsed="false" customFormat="false" customHeight="true" hidden="true" ht="15.75" outlineLevel="0" r="291">
      <c r="A291" s="724"/>
      <c r="B291" s="688"/>
      <c r="C291" s="699"/>
      <c r="D291" s="699"/>
      <c r="E291" s="702" t="s">
        <v>244</v>
      </c>
      <c r="F291" s="754" t="s">
        <v>101</v>
      </c>
      <c r="G291" s="754"/>
      <c r="H291" s="737" t="n">
        <f aca="false">I291+J291+N291+R291</f>
        <v>5305</v>
      </c>
      <c r="I291" s="693"/>
      <c r="J291" s="699"/>
      <c r="K291" s="699"/>
      <c r="L291" s="233" t="s">
        <v>101</v>
      </c>
      <c r="M291" s="233"/>
      <c r="N291" s="233" t="n">
        <v>5305</v>
      </c>
      <c r="O291" s="233"/>
      <c r="P291" s="233"/>
      <c r="Q291" s="233"/>
      <c r="R291" s="304"/>
    </row>
    <row collapsed="false" customFormat="false" customHeight="true" hidden="true" ht="15.75" outlineLevel="0" r="292">
      <c r="A292" s="724"/>
      <c r="B292" s="688"/>
      <c r="C292" s="699"/>
      <c r="D292" s="699"/>
      <c r="E292" s="708"/>
      <c r="F292" s="754" t="s">
        <v>102</v>
      </c>
      <c r="G292" s="754"/>
      <c r="H292" s="737" t="n">
        <f aca="false">I292+J292+N292+R292</f>
        <v>5032</v>
      </c>
      <c r="I292" s="693"/>
      <c r="J292" s="699"/>
      <c r="K292" s="699"/>
      <c r="L292" s="233" t="s">
        <v>102</v>
      </c>
      <c r="M292" s="233"/>
      <c r="N292" s="233" t="n">
        <v>5032</v>
      </c>
      <c r="O292" s="233"/>
      <c r="P292" s="233"/>
      <c r="Q292" s="233"/>
      <c r="R292" s="304"/>
    </row>
    <row collapsed="false" customFormat="false" customHeight="true" hidden="true" ht="15.75" outlineLevel="0" r="293">
      <c r="A293" s="724"/>
      <c r="B293" s="660"/>
      <c r="C293" s="699"/>
      <c r="D293" s="699"/>
      <c r="E293" s="710"/>
      <c r="F293" s="754" t="s">
        <v>103</v>
      </c>
      <c r="G293" s="754"/>
      <c r="H293" s="737" t="n">
        <f aca="false">I293+J293+N293+R293</f>
        <v>3797.7</v>
      </c>
      <c r="I293" s="693"/>
      <c r="J293" s="699"/>
      <c r="K293" s="699"/>
      <c r="L293" s="233" t="s">
        <v>103</v>
      </c>
      <c r="M293" s="233"/>
      <c r="N293" s="233" t="n">
        <v>3797.7</v>
      </c>
      <c r="O293" s="233"/>
      <c r="P293" s="233"/>
      <c r="Q293" s="233"/>
      <c r="R293" s="304"/>
    </row>
    <row collapsed="false" customFormat="false" customHeight="false" hidden="true" ht="15.25" outlineLevel="0" r="294">
      <c r="A294" s="660"/>
      <c r="B294" s="743" t="s">
        <v>100</v>
      </c>
      <c r="C294" s="744"/>
      <c r="D294" s="744"/>
      <c r="E294" s="744"/>
      <c r="F294" s="756" t="n">
        <f aca="false">I294+J294+L294+R294</f>
        <v>27465.7</v>
      </c>
      <c r="G294" s="756"/>
      <c r="H294" s="756"/>
      <c r="I294" s="757" t="n">
        <f aca="false">I286+I290+I284</f>
        <v>0</v>
      </c>
      <c r="J294" s="758" t="n">
        <f aca="false">J290+J286+J284</f>
        <v>0</v>
      </c>
      <c r="K294" s="758"/>
      <c r="L294" s="540" t="n">
        <f aca="false">N286+L290+L284</f>
        <v>27465.7</v>
      </c>
      <c r="M294" s="540"/>
      <c r="N294" s="540"/>
      <c r="O294" s="540"/>
      <c r="P294" s="540"/>
      <c r="Q294" s="540"/>
      <c r="R294" s="308"/>
    </row>
    <row collapsed="false" customFormat="false" customHeight="true" hidden="true" ht="15.75" outlineLevel="0" r="295">
      <c r="A295" s="759" t="s">
        <v>251</v>
      </c>
      <c r="B295" s="702" t="s">
        <v>252</v>
      </c>
      <c r="C295" s="699" t="s">
        <v>66</v>
      </c>
      <c r="D295" s="699" t="s">
        <v>253</v>
      </c>
      <c r="E295" s="702" t="s">
        <v>243</v>
      </c>
      <c r="F295" s="736"/>
      <c r="G295" s="760"/>
      <c r="H295" s="761" t="n">
        <f aca="false">H296</f>
        <v>222.5</v>
      </c>
      <c r="I295" s="737" t="n">
        <f aca="false">I296</f>
        <v>0</v>
      </c>
      <c r="J295" s="754" t="n">
        <f aca="false">J296</f>
        <v>0</v>
      </c>
      <c r="K295" s="754"/>
      <c r="L295" s="536" t="n">
        <f aca="false">N296</f>
        <v>222.5</v>
      </c>
      <c r="M295" s="536"/>
      <c r="N295" s="536"/>
      <c r="O295" s="536"/>
      <c r="P295" s="536"/>
      <c r="Q295" s="536"/>
      <c r="R295" s="310" t="n">
        <f aca="false">R290+R286+R284</f>
        <v>0</v>
      </c>
    </row>
    <row collapsed="false" customFormat="false" customHeight="true" hidden="true" ht="45.75" outlineLevel="0" r="296">
      <c r="A296" s="759"/>
      <c r="B296" s="702" t="s">
        <v>254</v>
      </c>
      <c r="C296" s="699"/>
      <c r="D296" s="699"/>
      <c r="E296" s="693" t="s">
        <v>244</v>
      </c>
      <c r="F296" s="737" t="s">
        <v>103</v>
      </c>
      <c r="G296" s="736"/>
      <c r="H296" s="738" t="n">
        <f aca="false">I296+J296+N296+R296</f>
        <v>222.5</v>
      </c>
      <c r="I296" s="660"/>
      <c r="J296" s="659"/>
      <c r="K296" s="659"/>
      <c r="L296" s="233" t="s">
        <v>103</v>
      </c>
      <c r="M296" s="233"/>
      <c r="N296" s="233" t="n">
        <v>222.5</v>
      </c>
      <c r="O296" s="233"/>
      <c r="P296" s="233"/>
      <c r="Q296" s="233"/>
      <c r="R296" s="281"/>
    </row>
    <row collapsed="false" customFormat="false" customHeight="true" hidden="true" ht="147.75" outlineLevel="0" r="297">
      <c r="A297" s="759"/>
      <c r="B297" s="688"/>
      <c r="C297" s="699"/>
      <c r="D297" s="699" t="s">
        <v>255</v>
      </c>
      <c r="E297" s="702" t="s">
        <v>245</v>
      </c>
      <c r="F297" s="732"/>
      <c r="G297" s="762"/>
      <c r="H297" s="738" t="n">
        <f aca="false">I297+J297+N297+R297</f>
        <v>3793</v>
      </c>
      <c r="I297" s="737" t="n">
        <f aca="false">I298+I299+I300</f>
        <v>0</v>
      </c>
      <c r="J297" s="763" t="n">
        <f aca="false">K298+K299+K300</f>
        <v>0</v>
      </c>
      <c r="K297" s="763"/>
      <c r="L297" s="545"/>
      <c r="M297" s="545"/>
      <c r="N297" s="537" t="n">
        <f aca="false">N298+N299+N300</f>
        <v>3793</v>
      </c>
      <c r="O297" s="537"/>
      <c r="P297" s="537"/>
      <c r="Q297" s="537"/>
      <c r="R297" s="303" t="n">
        <f aca="false">R298+R299+R300</f>
        <v>0</v>
      </c>
    </row>
    <row collapsed="false" customFormat="false" customHeight="true" hidden="true" ht="15.75" outlineLevel="0" r="298">
      <c r="A298" s="759"/>
      <c r="B298" s="688"/>
      <c r="C298" s="699"/>
      <c r="D298" s="699"/>
      <c r="E298" s="702" t="s">
        <v>244</v>
      </c>
      <c r="F298" s="737" t="s">
        <v>101</v>
      </c>
      <c r="G298" s="732"/>
      <c r="H298" s="738" t="n">
        <f aca="false">I298+K298+N298+R298</f>
        <v>2293</v>
      </c>
      <c r="I298" s="693"/>
      <c r="J298" s="659"/>
      <c r="K298" s="546"/>
      <c r="L298" s="233" t="s">
        <v>101</v>
      </c>
      <c r="M298" s="233"/>
      <c r="N298" s="233" t="n">
        <v>2293</v>
      </c>
      <c r="O298" s="233"/>
      <c r="P298" s="233"/>
      <c r="Q298" s="233"/>
      <c r="R298" s="304"/>
    </row>
    <row collapsed="false" customFormat="false" customHeight="true" hidden="true" ht="15.75" outlineLevel="0" r="299">
      <c r="A299" s="759"/>
      <c r="B299" s="688"/>
      <c r="C299" s="699"/>
      <c r="D299" s="699"/>
      <c r="E299" s="708"/>
      <c r="F299" s="737" t="s">
        <v>102</v>
      </c>
      <c r="G299" s="732"/>
      <c r="H299" s="738" t="n">
        <f aca="false">I299+K299+N299+R299</f>
        <v>1000</v>
      </c>
      <c r="I299" s="693"/>
      <c r="J299" s="659"/>
      <c r="K299" s="546"/>
      <c r="L299" s="233" t="s">
        <v>102</v>
      </c>
      <c r="M299" s="233"/>
      <c r="N299" s="233" t="n">
        <v>1000</v>
      </c>
      <c r="O299" s="233"/>
      <c r="P299" s="233"/>
      <c r="Q299" s="233"/>
      <c r="R299" s="304"/>
    </row>
    <row collapsed="false" customFormat="false" customHeight="true" hidden="true" ht="15.75" outlineLevel="0" r="300">
      <c r="A300" s="759"/>
      <c r="B300" s="688"/>
      <c r="C300" s="699"/>
      <c r="D300" s="699"/>
      <c r="E300" s="710"/>
      <c r="F300" s="764" t="s">
        <v>103</v>
      </c>
      <c r="G300" s="765"/>
      <c r="H300" s="738" t="n">
        <f aca="false">I300+K300+N300+R300</f>
        <v>500</v>
      </c>
      <c r="I300" s="693"/>
      <c r="J300" s="659"/>
      <c r="K300" s="334"/>
      <c r="L300" s="534" t="s">
        <v>103</v>
      </c>
      <c r="M300" s="534"/>
      <c r="N300" s="534" t="n">
        <v>500</v>
      </c>
      <c r="O300" s="534"/>
      <c r="P300" s="534"/>
      <c r="Q300" s="534"/>
      <c r="R300" s="316"/>
    </row>
    <row collapsed="false" customFormat="false" customHeight="true" hidden="true" ht="192.75" outlineLevel="0" r="301">
      <c r="A301" s="759"/>
      <c r="B301" s="688"/>
      <c r="C301" s="699"/>
      <c r="D301" s="699" t="s">
        <v>256</v>
      </c>
      <c r="E301" s="702" t="s">
        <v>246</v>
      </c>
      <c r="F301" s="751"/>
      <c r="G301" s="751"/>
      <c r="H301" s="738" t="n">
        <f aca="false">I301+K301+N301+R301</f>
        <v>3761.5</v>
      </c>
      <c r="I301" s="741" t="n">
        <f aca="false">I302+I303+I304</f>
        <v>0</v>
      </c>
      <c r="J301" s="766"/>
      <c r="K301" s="310" t="n">
        <f aca="false">K302+K303+K304</f>
        <v>0</v>
      </c>
      <c r="L301" s="545"/>
      <c r="M301" s="545"/>
      <c r="N301" s="535" t="n">
        <f aca="false">N302+N303+N304</f>
        <v>3761.5</v>
      </c>
      <c r="O301" s="535"/>
      <c r="P301" s="535"/>
      <c r="Q301" s="535"/>
      <c r="R301" s="310" t="n">
        <f aca="false">R302+R303+R304</f>
        <v>0</v>
      </c>
    </row>
    <row collapsed="false" customFormat="false" customHeight="true" hidden="true" ht="15.75" outlineLevel="0" r="302">
      <c r="A302" s="759"/>
      <c r="B302" s="688"/>
      <c r="C302" s="699"/>
      <c r="D302" s="699"/>
      <c r="E302" s="702" t="s">
        <v>244</v>
      </c>
      <c r="F302" s="737" t="s">
        <v>101</v>
      </c>
      <c r="G302" s="767"/>
      <c r="H302" s="755" t="n">
        <f aca="false">I302+K302+N302++++R302</f>
        <v>1000</v>
      </c>
      <c r="I302" s="659"/>
      <c r="J302" s="693" t="s">
        <v>101</v>
      </c>
      <c r="K302" s="41"/>
      <c r="L302" s="550" t="s">
        <v>101</v>
      </c>
      <c r="M302" s="550"/>
      <c r="N302" s="304" t="n">
        <v>1000</v>
      </c>
      <c r="O302" s="304"/>
      <c r="P302" s="304"/>
      <c r="Q302" s="304"/>
      <c r="R302" s="278"/>
    </row>
    <row collapsed="false" customFormat="false" customHeight="true" hidden="true" ht="15.75" outlineLevel="0" r="303">
      <c r="A303" s="759"/>
      <c r="B303" s="688"/>
      <c r="C303" s="699"/>
      <c r="D303" s="699"/>
      <c r="E303" s="708"/>
      <c r="F303" s="737" t="s">
        <v>102</v>
      </c>
      <c r="G303" s="736"/>
      <c r="H303" s="755" t="n">
        <f aca="false">I303+K303+N303++++R303</f>
        <v>1000</v>
      </c>
      <c r="I303" s="734"/>
      <c r="J303" s="693" t="s">
        <v>102</v>
      </c>
      <c r="K303" s="41"/>
      <c r="L303" s="551" t="s">
        <v>102</v>
      </c>
      <c r="M303" s="551"/>
      <c r="N303" s="224" t="n">
        <v>1000</v>
      </c>
      <c r="O303" s="224"/>
      <c r="P303" s="224"/>
      <c r="Q303" s="224"/>
      <c r="R303" s="41"/>
    </row>
    <row collapsed="false" customFormat="false" customHeight="true" hidden="true" ht="15.75" outlineLevel="0" r="304">
      <c r="A304" s="759"/>
      <c r="B304" s="660"/>
      <c r="C304" s="699"/>
      <c r="D304" s="699"/>
      <c r="E304" s="710"/>
      <c r="F304" s="737" t="s">
        <v>103</v>
      </c>
      <c r="G304" s="736"/>
      <c r="H304" s="755" t="n">
        <f aca="false">I304+K304+N304++++R304</f>
        <v>1761.5</v>
      </c>
      <c r="I304" s="659"/>
      <c r="J304" s="693" t="s">
        <v>103</v>
      </c>
      <c r="K304" s="41"/>
      <c r="L304" s="551" t="s">
        <v>103</v>
      </c>
      <c r="M304" s="551"/>
      <c r="N304" s="233" t="n">
        <v>1761.5</v>
      </c>
      <c r="O304" s="233"/>
      <c r="P304" s="233"/>
      <c r="Q304" s="233"/>
      <c r="R304" s="281"/>
    </row>
    <row collapsed="false" customFormat="false" customHeight="true" hidden="true" ht="15" outlineLevel="0" r="305">
      <c r="A305" s="659"/>
      <c r="B305" s="768" t="s">
        <v>100</v>
      </c>
      <c r="C305" s="769"/>
      <c r="D305" s="769"/>
      <c r="E305" s="769"/>
      <c r="F305" s="770" t="n">
        <f aca="false">J305+L305+R305+I305</f>
        <v>7777</v>
      </c>
      <c r="G305" s="770"/>
      <c r="H305" s="770"/>
      <c r="I305" s="771" t="n">
        <f aca="false">I301+I297+I295</f>
        <v>0</v>
      </c>
      <c r="J305" s="758" t="n">
        <f aca="false">J295+J297+K301</f>
        <v>0</v>
      </c>
      <c r="K305" s="758"/>
      <c r="L305" s="540" t="n">
        <f aca="false">L295+N297+N301</f>
        <v>7777</v>
      </c>
      <c r="M305" s="540"/>
      <c r="N305" s="540"/>
      <c r="O305" s="540"/>
      <c r="P305" s="540"/>
      <c r="Q305" s="540"/>
      <c r="R305" s="319" t="n">
        <f aca="false">R301+R297+R295</f>
        <v>0</v>
      </c>
    </row>
    <row collapsed="false" customFormat="false" customHeight="false" hidden="true" ht="12.85" outlineLevel="0" r="306">
      <c r="A306" s="659"/>
      <c r="B306" s="768"/>
      <c r="C306" s="769"/>
      <c r="D306" s="769"/>
      <c r="E306" s="769"/>
      <c r="F306" s="770"/>
      <c r="G306" s="770"/>
      <c r="H306" s="770"/>
      <c r="I306" s="771"/>
      <c r="J306" s="758"/>
      <c r="K306" s="758"/>
      <c r="L306" s="540"/>
      <c r="M306" s="540"/>
      <c r="N306" s="540"/>
      <c r="O306" s="540"/>
      <c r="P306" s="540"/>
      <c r="Q306" s="540"/>
      <c r="R306" s="319"/>
    </row>
    <row collapsed="false" customFormat="false" customHeight="true" hidden="true" ht="58.5" outlineLevel="0" r="307">
      <c r="A307" s="724" t="s">
        <v>257</v>
      </c>
      <c r="B307" s="688" t="s">
        <v>258</v>
      </c>
      <c r="C307" s="699" t="s">
        <v>66</v>
      </c>
      <c r="D307" s="699" t="s">
        <v>259</v>
      </c>
      <c r="E307" s="702" t="s">
        <v>243</v>
      </c>
      <c r="F307" s="751"/>
      <c r="G307" s="751"/>
      <c r="H307" s="772" t="n">
        <f aca="false">J307+L307</f>
        <v>18912.429</v>
      </c>
      <c r="I307" s="737" t="n">
        <f aca="false">I308+I309</f>
        <v>0</v>
      </c>
      <c r="J307" s="773" t="n">
        <f aca="false">K308+K309</f>
        <v>17193.04</v>
      </c>
      <c r="K307" s="773"/>
      <c r="L307" s="287" t="n">
        <f aca="false">N308+N309</f>
        <v>1719.389</v>
      </c>
      <c r="M307" s="287"/>
      <c r="N307" s="287"/>
      <c r="O307" s="287"/>
      <c r="P307" s="287"/>
      <c r="Q307" s="287"/>
      <c r="R307" s="303" t="n">
        <f aca="false">R308+R309</f>
        <v>0</v>
      </c>
    </row>
    <row collapsed="false" customFormat="false" customHeight="true" hidden="true" ht="45.75" outlineLevel="0" r="308">
      <c r="A308" s="724"/>
      <c r="B308" s="688" t="s">
        <v>260</v>
      </c>
      <c r="C308" s="699"/>
      <c r="D308" s="699"/>
      <c r="E308" s="702" t="s">
        <v>244</v>
      </c>
      <c r="F308" s="751" t="s">
        <v>101</v>
      </c>
      <c r="G308" s="751"/>
      <c r="H308" s="735" t="n">
        <f aca="false">K308+N308+I308+R308</f>
        <v>15487.15</v>
      </c>
      <c r="I308" s="774"/>
      <c r="J308" s="693" t="s">
        <v>101</v>
      </c>
      <c r="K308" s="557" t="n">
        <v>14079.15</v>
      </c>
      <c r="L308" s="233" t="s">
        <v>101</v>
      </c>
      <c r="M308" s="233"/>
      <c r="N308" s="558" t="n">
        <v>1408</v>
      </c>
      <c r="O308" s="558"/>
      <c r="P308" s="558"/>
      <c r="Q308" s="558"/>
      <c r="R308" s="304"/>
    </row>
    <row collapsed="false" customFormat="false" customHeight="true" hidden="true" ht="15.75" outlineLevel="0" r="309">
      <c r="A309" s="724"/>
      <c r="B309" s="688"/>
      <c r="C309" s="699"/>
      <c r="D309" s="699"/>
      <c r="E309" s="710"/>
      <c r="F309" s="751" t="s">
        <v>103</v>
      </c>
      <c r="G309" s="751"/>
      <c r="H309" s="735" t="n">
        <f aca="false">I309+K309+N309+++R309</f>
        <v>3425.279</v>
      </c>
      <c r="I309" s="774"/>
      <c r="J309" s="693" t="s">
        <v>103</v>
      </c>
      <c r="K309" s="557" t="n">
        <v>3113.89</v>
      </c>
      <c r="L309" s="233" t="s">
        <v>103</v>
      </c>
      <c r="M309" s="233"/>
      <c r="N309" s="558" t="n">
        <v>311.389</v>
      </c>
      <c r="O309" s="558"/>
      <c r="P309" s="558"/>
      <c r="Q309" s="558"/>
      <c r="R309" s="304"/>
    </row>
    <row collapsed="false" customFormat="false" customHeight="true" hidden="true" ht="87.75" outlineLevel="0" r="310">
      <c r="A310" s="724"/>
      <c r="B310" s="688"/>
      <c r="C310" s="699"/>
      <c r="D310" s="699" t="s">
        <v>261</v>
      </c>
      <c r="E310" s="702" t="s">
        <v>245</v>
      </c>
      <c r="F310" s="775"/>
      <c r="G310" s="775"/>
      <c r="H310" s="776" t="n">
        <f aca="false">K310+M310</f>
        <v>5258.43</v>
      </c>
      <c r="I310" s="737" t="n">
        <f aca="false">I311+I312</f>
        <v>0</v>
      </c>
      <c r="J310" s="696"/>
      <c r="K310" s="521" t="n">
        <f aca="false">K311+K312</f>
        <v>4780.39</v>
      </c>
      <c r="L310" s="503"/>
      <c r="M310" s="560" t="n">
        <f aca="false">M311+M312</f>
        <v>478.04</v>
      </c>
      <c r="N310" s="560"/>
      <c r="O310" s="560"/>
      <c r="P310" s="560"/>
      <c r="Q310" s="560"/>
      <c r="R310" s="303" t="n">
        <f aca="false">R311+R312</f>
        <v>0</v>
      </c>
    </row>
    <row collapsed="false" customFormat="false" customHeight="true" hidden="true" ht="16.5" outlineLevel="0" r="311">
      <c r="A311" s="724"/>
      <c r="B311" s="688"/>
      <c r="C311" s="699"/>
      <c r="D311" s="699"/>
      <c r="E311" s="702" t="s">
        <v>244</v>
      </c>
      <c r="F311" s="775" t="s">
        <v>102</v>
      </c>
      <c r="G311" s="775"/>
      <c r="H311" s="733" t="n">
        <f aca="false">K311+M311</f>
        <v>1272.04</v>
      </c>
      <c r="I311" s="693"/>
      <c r="J311" s="693" t="s">
        <v>102</v>
      </c>
      <c r="K311" s="561" t="n">
        <v>1156.4</v>
      </c>
      <c r="L311" s="54" t="s">
        <v>102</v>
      </c>
      <c r="M311" s="558" t="n">
        <v>115.64</v>
      </c>
      <c r="N311" s="558"/>
      <c r="O311" s="558"/>
      <c r="P311" s="558"/>
      <c r="Q311" s="558"/>
      <c r="R311" s="164"/>
    </row>
    <row collapsed="false" customFormat="false" customHeight="true" hidden="true" ht="16.5" outlineLevel="0" r="312">
      <c r="A312" s="724"/>
      <c r="B312" s="688"/>
      <c r="C312" s="699"/>
      <c r="D312" s="699"/>
      <c r="E312" s="710"/>
      <c r="F312" s="775" t="s">
        <v>103</v>
      </c>
      <c r="G312" s="775"/>
      <c r="H312" s="733" t="n">
        <f aca="false">K312+M312</f>
        <v>3986.39</v>
      </c>
      <c r="I312" s="693"/>
      <c r="J312" s="693" t="s">
        <v>103</v>
      </c>
      <c r="K312" s="561" t="n">
        <v>3623.99</v>
      </c>
      <c r="L312" s="54" t="s">
        <v>103</v>
      </c>
      <c r="M312" s="558" t="n">
        <v>362.4</v>
      </c>
      <c r="N312" s="558"/>
      <c r="O312" s="558"/>
      <c r="P312" s="558"/>
      <c r="Q312" s="558"/>
      <c r="R312" s="164"/>
    </row>
    <row collapsed="false" customFormat="false" customHeight="true" hidden="true" ht="15" outlineLevel="0" r="313">
      <c r="A313" s="724"/>
      <c r="B313" s="688"/>
      <c r="C313" s="699"/>
      <c r="D313" s="699"/>
      <c r="E313" s="702" t="s">
        <v>246</v>
      </c>
      <c r="F313" s="699" t="s">
        <v>183</v>
      </c>
      <c r="G313" s="699"/>
      <c r="H313" s="699"/>
      <c r="I313" s="699" t="n">
        <v>0</v>
      </c>
      <c r="J313" s="699"/>
      <c r="K313" s="699"/>
      <c r="L313" s="233"/>
      <c r="M313" s="233"/>
      <c r="N313" s="233"/>
      <c r="O313" s="233"/>
      <c r="P313" s="233"/>
      <c r="Q313" s="233"/>
      <c r="R313" s="233" t="n">
        <v>0</v>
      </c>
    </row>
    <row collapsed="false" customFormat="false" customHeight="false" hidden="true" ht="15.25" outlineLevel="0" r="314">
      <c r="A314" s="724"/>
      <c r="B314" s="660"/>
      <c r="C314" s="699"/>
      <c r="D314" s="699"/>
      <c r="E314" s="693" t="s">
        <v>244</v>
      </c>
      <c r="F314" s="699"/>
      <c r="G314" s="699"/>
      <c r="H314" s="699"/>
      <c r="I314" s="699"/>
      <c r="J314" s="699"/>
      <c r="K314" s="699"/>
      <c r="L314" s="233"/>
      <c r="M314" s="233"/>
      <c r="N314" s="233"/>
      <c r="O314" s="233"/>
      <c r="P314" s="233"/>
      <c r="Q314" s="233"/>
      <c r="R314" s="233"/>
    </row>
    <row collapsed="false" customFormat="false" customHeight="true" hidden="true" ht="14.45" outlineLevel="0" r="315">
      <c r="A315" s="777"/>
      <c r="B315" s="743" t="s">
        <v>100</v>
      </c>
      <c r="C315" s="744"/>
      <c r="D315" s="744"/>
      <c r="E315" s="744"/>
      <c r="F315" s="778" t="n">
        <f aca="false">H307+H310</f>
        <v>24170.859</v>
      </c>
      <c r="G315" s="778"/>
      <c r="H315" s="778"/>
      <c r="I315" s="757" t="n">
        <f aca="false">I313+I310+I307</f>
        <v>0</v>
      </c>
      <c r="J315" s="778" t="n">
        <f aca="false">K310+J307</f>
        <v>21973.43</v>
      </c>
      <c r="K315" s="778"/>
      <c r="L315" s="563" t="n">
        <f aca="false">M310+L307</f>
        <v>2197.429</v>
      </c>
      <c r="M315" s="563"/>
      <c r="N315" s="563"/>
      <c r="O315" s="563"/>
      <c r="P315" s="563"/>
      <c r="Q315" s="563"/>
      <c r="R315" s="301" t="n">
        <f aca="false">R310+R307</f>
        <v>0</v>
      </c>
    </row>
    <row collapsed="false" customFormat="false" customHeight="true" hidden="true" ht="15" outlineLevel="0" r="316">
      <c r="A316" s="724" t="s">
        <v>262</v>
      </c>
      <c r="B316" s="688" t="s">
        <v>263</v>
      </c>
      <c r="C316" s="699" t="s">
        <v>66</v>
      </c>
      <c r="D316" s="699"/>
      <c r="E316" s="702" t="s">
        <v>243</v>
      </c>
      <c r="F316" s="750"/>
      <c r="G316" s="750"/>
      <c r="H316" s="750"/>
      <c r="I316" s="699"/>
      <c r="J316" s="699"/>
      <c r="K316" s="699"/>
      <c r="L316" s="233"/>
      <c r="M316" s="233"/>
      <c r="N316" s="233"/>
      <c r="O316" s="233"/>
      <c r="P316" s="233"/>
      <c r="Q316" s="233"/>
      <c r="R316" s="233"/>
    </row>
    <row collapsed="false" customFormat="false" customHeight="false" hidden="true" ht="157.35" outlineLevel="0" r="317">
      <c r="A317" s="724"/>
      <c r="B317" s="688" t="s">
        <v>264</v>
      </c>
      <c r="C317" s="699"/>
      <c r="D317" s="699"/>
      <c r="E317" s="693" t="s">
        <v>244</v>
      </c>
      <c r="F317" s="750"/>
      <c r="G317" s="750"/>
      <c r="H317" s="750"/>
      <c r="I317" s="699"/>
      <c r="J317" s="699"/>
      <c r="K317" s="699"/>
      <c r="L317" s="233"/>
      <c r="M317" s="233"/>
      <c r="N317" s="233"/>
      <c r="O317" s="233"/>
      <c r="P317" s="233"/>
      <c r="Q317" s="233"/>
      <c r="R317" s="233"/>
    </row>
    <row collapsed="false" customFormat="false" customHeight="true" hidden="true" ht="42.75" outlineLevel="0" r="318">
      <c r="A318" s="724"/>
      <c r="B318" s="688"/>
      <c r="C318" s="699"/>
      <c r="D318" s="699" t="s">
        <v>265</v>
      </c>
      <c r="E318" s="702" t="s">
        <v>245</v>
      </c>
      <c r="F318" s="779"/>
      <c r="G318" s="779"/>
      <c r="H318" s="780" t="n">
        <f aca="false">H319+H320+H321</f>
        <v>34664.5</v>
      </c>
      <c r="I318" s="781" t="n">
        <f aca="false">I319+I320+I321</f>
        <v>0</v>
      </c>
      <c r="J318" s="782"/>
      <c r="K318" s="41" t="n">
        <f aca="false">K319+K320+K321</f>
        <v>0</v>
      </c>
      <c r="L318" s="567"/>
      <c r="M318" s="567"/>
      <c r="N318" s="567"/>
      <c r="O318" s="567"/>
      <c r="P318" s="567"/>
      <c r="Q318" s="41" t="n">
        <f aca="false">Q319+Q320+Q321</f>
        <v>34664.5</v>
      </c>
      <c r="R318" s="334" t="n">
        <f aca="false">R319+R320+R321</f>
        <v>0</v>
      </c>
    </row>
    <row collapsed="false" customFormat="false" customHeight="true" hidden="true" ht="15.75" outlineLevel="0" r="319">
      <c r="A319" s="724"/>
      <c r="B319" s="688"/>
      <c r="C319" s="699"/>
      <c r="D319" s="699"/>
      <c r="E319" s="702" t="s">
        <v>244</v>
      </c>
      <c r="F319" s="779" t="s">
        <v>101</v>
      </c>
      <c r="G319" s="779"/>
      <c r="H319" s="783" t="n">
        <f aca="false">I319+K319+Q319+R319</f>
        <v>11493</v>
      </c>
      <c r="I319" s="659"/>
      <c r="J319" s="784" t="s">
        <v>266</v>
      </c>
      <c r="K319" s="336"/>
      <c r="L319" s="32" t="s">
        <v>101</v>
      </c>
      <c r="M319" s="32"/>
      <c r="N319" s="32"/>
      <c r="O319" s="32"/>
      <c r="P319" s="32"/>
      <c r="Q319" s="192" t="n">
        <v>11493</v>
      </c>
      <c r="R319" s="336"/>
    </row>
    <row collapsed="false" customFormat="false" customHeight="true" hidden="true" ht="15.75" outlineLevel="0" r="320">
      <c r="A320" s="724"/>
      <c r="B320" s="688"/>
      <c r="C320" s="699"/>
      <c r="D320" s="699"/>
      <c r="E320" s="708"/>
      <c r="F320" s="779" t="s">
        <v>102</v>
      </c>
      <c r="G320" s="779"/>
      <c r="H320" s="783" t="n">
        <f aca="false">I320+K320+Q320+R320</f>
        <v>10958.5</v>
      </c>
      <c r="I320" s="659"/>
      <c r="J320" s="785" t="s">
        <v>102</v>
      </c>
      <c r="K320" s="41"/>
      <c r="L320" s="32" t="s">
        <v>102</v>
      </c>
      <c r="M320" s="32"/>
      <c r="N320" s="32"/>
      <c r="O320" s="32"/>
      <c r="P320" s="32"/>
      <c r="Q320" s="338" t="n">
        <v>10958.5</v>
      </c>
      <c r="R320" s="41"/>
    </row>
    <row collapsed="false" customFormat="false" customHeight="true" hidden="true" ht="15.75" outlineLevel="0" r="321">
      <c r="A321" s="724"/>
      <c r="B321" s="688"/>
      <c r="C321" s="699"/>
      <c r="D321" s="699"/>
      <c r="E321" s="710"/>
      <c r="F321" s="779" t="s">
        <v>103</v>
      </c>
      <c r="G321" s="779"/>
      <c r="H321" s="780" t="n">
        <f aca="false">I321+K321+Q321+R321</f>
        <v>12213</v>
      </c>
      <c r="I321" s="695"/>
      <c r="J321" s="786" t="s">
        <v>103</v>
      </c>
      <c r="K321" s="281"/>
      <c r="L321" s="32" t="s">
        <v>103</v>
      </c>
      <c r="M321" s="32"/>
      <c r="N321" s="32"/>
      <c r="O321" s="32"/>
      <c r="P321" s="32"/>
      <c r="Q321" s="338" t="n">
        <v>12213</v>
      </c>
      <c r="R321" s="281"/>
    </row>
    <row collapsed="false" customFormat="false" customHeight="true" hidden="true" ht="42.75" outlineLevel="0" r="322">
      <c r="A322" s="724"/>
      <c r="B322" s="688"/>
      <c r="C322" s="699"/>
      <c r="D322" s="699" t="s">
        <v>265</v>
      </c>
      <c r="E322" s="702" t="s">
        <v>246</v>
      </c>
      <c r="F322" s="787"/>
      <c r="G322" s="788"/>
      <c r="H322" s="780" t="n">
        <f aca="false">I322+K322+++R322+Q322</f>
        <v>36744.8</v>
      </c>
      <c r="I322" s="781" t="n">
        <f aca="false">I323+I324+I325</f>
        <v>0</v>
      </c>
      <c r="J322" s="782"/>
      <c r="K322" s="571" t="n">
        <f aca="false">K323+K324+K325</f>
        <v>0</v>
      </c>
      <c r="L322" s="32"/>
      <c r="M322" s="32"/>
      <c r="N322" s="32"/>
      <c r="O322" s="32"/>
      <c r="P322" s="32"/>
      <c r="Q322" s="338" t="n">
        <f aca="false">Q323+Q324+Q325</f>
        <v>36744.8</v>
      </c>
      <c r="R322" s="336" t="n">
        <f aca="false">R323+R324+R325</f>
        <v>0</v>
      </c>
    </row>
    <row collapsed="false" customFormat="false" customHeight="true" hidden="true" ht="15.75" outlineLevel="0" r="323">
      <c r="A323" s="724"/>
      <c r="B323" s="688"/>
      <c r="C323" s="699"/>
      <c r="D323" s="699"/>
      <c r="E323" s="702" t="s">
        <v>244</v>
      </c>
      <c r="F323" s="779" t="s">
        <v>101</v>
      </c>
      <c r="G323" s="779"/>
      <c r="H323" s="783" t="n">
        <f aca="false">I323+K323++R323+Q323</f>
        <v>12183</v>
      </c>
      <c r="I323" s="659" t="n">
        <v>0</v>
      </c>
      <c r="J323" s="784" t="s">
        <v>266</v>
      </c>
      <c r="K323" s="336" t="n">
        <v>0</v>
      </c>
      <c r="L323" s="572" t="s">
        <v>101</v>
      </c>
      <c r="M323" s="572"/>
      <c r="N323" s="572"/>
      <c r="O323" s="572"/>
      <c r="P323" s="572"/>
      <c r="Q323" s="338" t="n">
        <v>12183</v>
      </c>
      <c r="R323" s="41" t="n">
        <v>0</v>
      </c>
    </row>
    <row collapsed="false" customFormat="false" customHeight="true" hidden="true" ht="15.75" outlineLevel="0" r="324">
      <c r="A324" s="724"/>
      <c r="B324" s="688"/>
      <c r="C324" s="699"/>
      <c r="D324" s="699"/>
      <c r="E324" s="708"/>
      <c r="F324" s="779" t="s">
        <v>102</v>
      </c>
      <c r="G324" s="779"/>
      <c r="H324" s="783" t="n">
        <f aca="false">I324+K324++R324+Q324</f>
        <v>11616</v>
      </c>
      <c r="I324" s="659" t="n">
        <v>0</v>
      </c>
      <c r="J324" s="785" t="s">
        <v>102</v>
      </c>
      <c r="K324" s="41" t="n">
        <v>0</v>
      </c>
      <c r="L324" s="572" t="s">
        <v>102</v>
      </c>
      <c r="M324" s="572"/>
      <c r="N324" s="572"/>
      <c r="O324" s="572"/>
      <c r="P324" s="572"/>
      <c r="Q324" s="338" t="n">
        <v>11616</v>
      </c>
      <c r="R324" s="41" t="n">
        <v>0</v>
      </c>
    </row>
    <row collapsed="false" customFormat="false" customHeight="true" hidden="true" ht="15.75" outlineLevel="0" r="325">
      <c r="A325" s="724"/>
      <c r="B325" s="660"/>
      <c r="C325" s="699"/>
      <c r="D325" s="699"/>
      <c r="E325" s="710"/>
      <c r="F325" s="779" t="s">
        <v>103</v>
      </c>
      <c r="G325" s="779"/>
      <c r="H325" s="780" t="n">
        <f aca="false">I325+K325++R325+Q325</f>
        <v>12945.8</v>
      </c>
      <c r="I325" s="695" t="n">
        <v>0</v>
      </c>
      <c r="J325" s="786" t="s">
        <v>103</v>
      </c>
      <c r="K325" s="281" t="n">
        <v>0</v>
      </c>
      <c r="L325" s="572" t="s">
        <v>103</v>
      </c>
      <c r="M325" s="572"/>
      <c r="N325" s="572"/>
      <c r="O325" s="572"/>
      <c r="P325" s="572"/>
      <c r="Q325" s="338" t="n">
        <v>12945.8</v>
      </c>
      <c r="R325" s="41" t="n">
        <v>0</v>
      </c>
    </row>
    <row collapsed="false" customFormat="false" customHeight="true" hidden="true" ht="24" outlineLevel="0" r="326">
      <c r="A326" s="659"/>
      <c r="B326" s="768" t="s">
        <v>100</v>
      </c>
      <c r="C326" s="769"/>
      <c r="D326" s="769"/>
      <c r="E326" s="769"/>
      <c r="F326" s="789"/>
      <c r="G326" s="790"/>
      <c r="H326" s="746" t="n">
        <f aca="false">Q326+I326+K326+R326</f>
        <v>71409.3</v>
      </c>
      <c r="I326" s="791" t="n">
        <f aca="false">I327+I328+I329</f>
        <v>0</v>
      </c>
      <c r="J326" s="745"/>
      <c r="K326" s="575" t="n">
        <f aca="false">K327+K328+K329</f>
        <v>0</v>
      </c>
      <c r="L326" s="576"/>
      <c r="M326" s="576"/>
      <c r="N326" s="576"/>
      <c r="O326" s="576"/>
      <c r="P326" s="576"/>
      <c r="Q326" s="342" t="n">
        <f aca="false">Q327+Q328+Q329</f>
        <v>71409.3</v>
      </c>
      <c r="R326" s="343" t="n">
        <f aca="false">R327+R328+R329</f>
        <v>0</v>
      </c>
    </row>
    <row collapsed="false" customFormat="false" customHeight="true" hidden="true" ht="15.75" outlineLevel="0" r="327">
      <c r="A327" s="659"/>
      <c r="B327" s="768"/>
      <c r="C327" s="769"/>
      <c r="D327" s="769"/>
      <c r="E327" s="769"/>
      <c r="F327" s="792" t="s">
        <v>101</v>
      </c>
      <c r="G327" s="792"/>
      <c r="H327" s="746" t="n">
        <f aca="false">Q327+I327+K327+R327</f>
        <v>23676</v>
      </c>
      <c r="I327" s="791" t="n">
        <f aca="false">I319+I323</f>
        <v>0</v>
      </c>
      <c r="J327" s="745" t="s">
        <v>266</v>
      </c>
      <c r="K327" s="575" t="n">
        <f aca="false">K323+K319</f>
        <v>0</v>
      </c>
      <c r="L327" s="578" t="s">
        <v>101</v>
      </c>
      <c r="M327" s="578"/>
      <c r="N327" s="578"/>
      <c r="O327" s="578"/>
      <c r="P327" s="578"/>
      <c r="Q327" s="345" t="n">
        <f aca="false">Q319+Q323</f>
        <v>23676</v>
      </c>
      <c r="R327" s="343" t="n">
        <f aca="false">R319+R323</f>
        <v>0</v>
      </c>
    </row>
    <row collapsed="false" customFormat="false" customHeight="true" hidden="true" ht="15.75" outlineLevel="0" r="328">
      <c r="A328" s="659"/>
      <c r="B328" s="768"/>
      <c r="C328" s="769"/>
      <c r="D328" s="769"/>
      <c r="E328" s="769"/>
      <c r="F328" s="792" t="s">
        <v>102</v>
      </c>
      <c r="G328" s="792"/>
      <c r="H328" s="746" t="n">
        <f aca="false">Q328+I328+K328+R328</f>
        <v>22574.5</v>
      </c>
      <c r="I328" s="791" t="n">
        <f aca="false">I320+I324</f>
        <v>0</v>
      </c>
      <c r="J328" s="757" t="s">
        <v>102</v>
      </c>
      <c r="K328" s="575" t="n">
        <f aca="false">K324+K320</f>
        <v>0</v>
      </c>
      <c r="L328" s="579" t="s">
        <v>102</v>
      </c>
      <c r="M328" s="579"/>
      <c r="N328" s="579"/>
      <c r="O328" s="579"/>
      <c r="P328" s="579"/>
      <c r="Q328" s="345" t="n">
        <f aca="false">Q320+Q324</f>
        <v>22574.5</v>
      </c>
      <c r="R328" s="343" t="n">
        <f aca="false">R320+R324</f>
        <v>0</v>
      </c>
    </row>
    <row collapsed="false" customFormat="false" customHeight="true" hidden="true" ht="15.75" outlineLevel="0" r="329">
      <c r="A329" s="659"/>
      <c r="B329" s="768"/>
      <c r="C329" s="769"/>
      <c r="D329" s="769"/>
      <c r="E329" s="769"/>
      <c r="F329" s="792" t="s">
        <v>103</v>
      </c>
      <c r="G329" s="792"/>
      <c r="H329" s="746" t="n">
        <f aca="false">Q329+I329+K329+R329</f>
        <v>25158.8</v>
      </c>
      <c r="I329" s="791" t="n">
        <f aca="false">I321+I325</f>
        <v>0</v>
      </c>
      <c r="J329" s="757" t="s">
        <v>103</v>
      </c>
      <c r="K329" s="575" t="n">
        <f aca="false">K325+K321</f>
        <v>0</v>
      </c>
      <c r="L329" s="579" t="s">
        <v>103</v>
      </c>
      <c r="M329" s="579"/>
      <c r="N329" s="579"/>
      <c r="O329" s="579"/>
      <c r="P329" s="579"/>
      <c r="Q329" s="345" t="n">
        <f aca="false">Q325+Q321</f>
        <v>25158.8</v>
      </c>
      <c r="R329" s="343" t="n">
        <f aca="false">R321+R325</f>
        <v>0</v>
      </c>
    </row>
    <row collapsed="false" customFormat="false" customHeight="true" hidden="true" ht="42" outlineLevel="0" r="330">
      <c r="A330" s="724" t="s">
        <v>23</v>
      </c>
      <c r="B330" s="659" t="s">
        <v>68</v>
      </c>
      <c r="C330" s="699" t="s">
        <v>241</v>
      </c>
      <c r="D330" s="699" t="s">
        <v>267</v>
      </c>
      <c r="E330" s="702" t="s">
        <v>243</v>
      </c>
      <c r="F330" s="787"/>
      <c r="G330" s="788"/>
      <c r="H330" s="793" t="n">
        <f aca="false">I330+J330+L330+R330</f>
        <v>113.4</v>
      </c>
      <c r="I330" s="694"/>
      <c r="J330" s="694"/>
      <c r="K330" s="694"/>
      <c r="L330" s="32" t="n">
        <v>113.4</v>
      </c>
      <c r="M330" s="32"/>
      <c r="N330" s="32"/>
      <c r="O330" s="32"/>
      <c r="P330" s="32"/>
      <c r="Q330" s="32"/>
      <c r="R330" s="304"/>
    </row>
    <row collapsed="false" customFormat="false" customHeight="false" hidden="true" ht="15.25" outlineLevel="0" r="331">
      <c r="A331" s="724"/>
      <c r="B331" s="659"/>
      <c r="C331" s="699"/>
      <c r="D331" s="699"/>
      <c r="E331" s="693" t="s">
        <v>244</v>
      </c>
      <c r="F331" s="794"/>
      <c r="G331" s="795"/>
      <c r="H331" s="796"/>
      <c r="I331" s="694"/>
      <c r="J331" s="694"/>
      <c r="K331" s="694"/>
      <c r="L331" s="32"/>
      <c r="M331" s="32"/>
      <c r="N331" s="32"/>
      <c r="O331" s="32"/>
      <c r="P331" s="32"/>
      <c r="Q331" s="32"/>
      <c r="R331" s="304"/>
    </row>
    <row collapsed="false" customFormat="false" customHeight="true" hidden="true" ht="29.25" outlineLevel="0" r="332">
      <c r="A332" s="724"/>
      <c r="B332" s="659"/>
      <c r="C332" s="699"/>
      <c r="D332" s="699" t="s">
        <v>267</v>
      </c>
      <c r="E332" s="702" t="s">
        <v>245</v>
      </c>
      <c r="F332" s="797"/>
      <c r="G332" s="798"/>
      <c r="H332" s="793" t="n">
        <f aca="false">I332+J332+L332+R332</f>
        <v>1096.49</v>
      </c>
      <c r="I332" s="699"/>
      <c r="J332" s="699"/>
      <c r="K332" s="699"/>
      <c r="L332" s="32" t="n">
        <v>1096.49</v>
      </c>
      <c r="M332" s="32"/>
      <c r="N332" s="32"/>
      <c r="O332" s="32"/>
      <c r="P332" s="32"/>
      <c r="Q332" s="32"/>
      <c r="R332" s="233"/>
    </row>
    <row collapsed="false" customFormat="false" customHeight="false" hidden="true" ht="15.25" outlineLevel="0" r="333">
      <c r="A333" s="724"/>
      <c r="B333" s="659"/>
      <c r="C333" s="699"/>
      <c r="D333" s="699"/>
      <c r="E333" s="693" t="s">
        <v>244</v>
      </c>
      <c r="F333" s="794"/>
      <c r="G333" s="795"/>
      <c r="H333" s="796"/>
      <c r="I333" s="699"/>
      <c r="J333" s="699"/>
      <c r="K333" s="699"/>
      <c r="L333" s="32"/>
      <c r="M333" s="32"/>
      <c r="N333" s="32"/>
      <c r="O333" s="32"/>
      <c r="P333" s="32"/>
      <c r="Q333" s="32"/>
      <c r="R333" s="233"/>
    </row>
    <row collapsed="false" customFormat="false" customHeight="true" hidden="true" ht="15" outlineLevel="0" r="334">
      <c r="A334" s="724"/>
      <c r="B334" s="659"/>
      <c r="C334" s="699"/>
      <c r="D334" s="699" t="s">
        <v>267</v>
      </c>
      <c r="E334" s="702" t="s">
        <v>246</v>
      </c>
      <c r="F334" s="797"/>
      <c r="G334" s="798"/>
      <c r="H334" s="793" t="n">
        <f aca="false">I334+J334+L334+R334</f>
        <v>214</v>
      </c>
      <c r="I334" s="699"/>
      <c r="J334" s="699"/>
      <c r="K334" s="699"/>
      <c r="L334" s="32" t="n">
        <v>214</v>
      </c>
      <c r="M334" s="32"/>
      <c r="N334" s="32"/>
      <c r="O334" s="32"/>
      <c r="P334" s="32"/>
      <c r="Q334" s="32"/>
      <c r="R334" s="233"/>
    </row>
    <row collapsed="false" customFormat="false" customHeight="false" hidden="true" ht="15.25" outlineLevel="0" r="335">
      <c r="A335" s="724"/>
      <c r="B335" s="659"/>
      <c r="C335" s="699"/>
      <c r="D335" s="699"/>
      <c r="E335" s="702" t="s">
        <v>244</v>
      </c>
      <c r="F335" s="787"/>
      <c r="G335" s="788"/>
      <c r="H335" s="799"/>
      <c r="I335" s="699"/>
      <c r="J335" s="699"/>
      <c r="K335" s="699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.25" outlineLevel="0" r="336">
      <c r="A336" s="724"/>
      <c r="B336" s="659"/>
      <c r="C336" s="699"/>
      <c r="D336" s="699"/>
      <c r="E336" s="702"/>
      <c r="F336" s="787"/>
      <c r="G336" s="788"/>
      <c r="H336" s="799"/>
      <c r="I336" s="699"/>
      <c r="J336" s="699"/>
      <c r="K336" s="699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.25" outlineLevel="0" r="337">
      <c r="A337" s="724"/>
      <c r="B337" s="659"/>
      <c r="C337" s="699"/>
      <c r="D337" s="699"/>
      <c r="E337" s="702"/>
      <c r="F337" s="787"/>
      <c r="G337" s="788"/>
      <c r="H337" s="799"/>
      <c r="I337" s="699"/>
      <c r="J337" s="699"/>
      <c r="K337" s="699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.25" outlineLevel="0" r="338">
      <c r="A338" s="724"/>
      <c r="B338" s="659"/>
      <c r="C338" s="699"/>
      <c r="D338" s="699"/>
      <c r="E338" s="702"/>
      <c r="F338" s="787"/>
      <c r="G338" s="788"/>
      <c r="H338" s="799"/>
      <c r="I338" s="699"/>
      <c r="J338" s="699"/>
      <c r="K338" s="699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.25" outlineLevel="0" r="339">
      <c r="A339" s="724"/>
      <c r="B339" s="659"/>
      <c r="C339" s="699"/>
      <c r="D339" s="699"/>
      <c r="E339" s="702"/>
      <c r="F339" s="787"/>
      <c r="G339" s="788"/>
      <c r="H339" s="799"/>
      <c r="I339" s="699"/>
      <c r="J339" s="699"/>
      <c r="K339" s="699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.25" outlineLevel="0" r="340">
      <c r="A340" s="724"/>
      <c r="B340" s="659"/>
      <c r="C340" s="699"/>
      <c r="D340" s="699"/>
      <c r="E340" s="702"/>
      <c r="F340" s="787"/>
      <c r="G340" s="788"/>
      <c r="H340" s="799"/>
      <c r="I340" s="699"/>
      <c r="J340" s="699"/>
      <c r="K340" s="699"/>
      <c r="L340" s="32"/>
      <c r="M340" s="32"/>
      <c r="N340" s="32"/>
      <c r="O340" s="32"/>
      <c r="P340" s="32"/>
      <c r="Q340" s="32"/>
      <c r="R340" s="233"/>
    </row>
    <row collapsed="false" customFormat="false" customHeight="false" hidden="true" ht="15.25" outlineLevel="0" r="341">
      <c r="A341" s="724"/>
      <c r="B341" s="659"/>
      <c r="C341" s="699"/>
      <c r="D341" s="699"/>
      <c r="E341" s="702"/>
      <c r="F341" s="787"/>
      <c r="G341" s="788"/>
      <c r="H341" s="799"/>
      <c r="I341" s="699"/>
      <c r="J341" s="699"/>
      <c r="K341" s="699"/>
      <c r="L341" s="32"/>
      <c r="M341" s="32"/>
      <c r="N341" s="32"/>
      <c r="O341" s="32"/>
      <c r="P341" s="32"/>
      <c r="Q341" s="32"/>
      <c r="R341" s="233"/>
    </row>
    <row collapsed="false" customFormat="false" customHeight="false" hidden="true" ht="15.25" outlineLevel="0" r="342">
      <c r="A342" s="724"/>
      <c r="B342" s="659"/>
      <c r="C342" s="699"/>
      <c r="D342" s="699"/>
      <c r="E342" s="702"/>
      <c r="F342" s="787"/>
      <c r="G342" s="788"/>
      <c r="H342" s="799"/>
      <c r="I342" s="699"/>
      <c r="J342" s="699"/>
      <c r="K342" s="699"/>
      <c r="L342" s="32"/>
      <c r="M342" s="32"/>
      <c r="N342" s="32"/>
      <c r="O342" s="32"/>
      <c r="P342" s="32"/>
      <c r="Q342" s="32"/>
      <c r="R342" s="233"/>
    </row>
    <row collapsed="false" customFormat="false" customHeight="true" hidden="true" ht="8.25" outlineLevel="0" r="343">
      <c r="A343" s="724"/>
      <c r="B343" s="659"/>
      <c r="C343" s="699"/>
      <c r="D343" s="699"/>
      <c r="E343" s="693"/>
      <c r="F343" s="660"/>
      <c r="G343" s="800"/>
      <c r="H343" s="801"/>
      <c r="I343" s="699"/>
      <c r="J343" s="699"/>
      <c r="K343" s="699"/>
      <c r="L343" s="32"/>
      <c r="M343" s="32"/>
      <c r="N343" s="32"/>
      <c r="O343" s="32"/>
      <c r="P343" s="32"/>
      <c r="Q343" s="32"/>
      <c r="R343" s="233"/>
    </row>
    <row collapsed="false" customFormat="true" customHeight="true" hidden="true" ht="14.45" outlineLevel="0" r="344" s="353">
      <c r="A344" s="743"/>
      <c r="B344" s="743" t="s">
        <v>100</v>
      </c>
      <c r="C344" s="744"/>
      <c r="D344" s="744"/>
      <c r="E344" s="744"/>
      <c r="F344" s="745"/>
      <c r="G344" s="746"/>
      <c r="H344" s="802" t="n">
        <f aca="false">H334+H332+H330</f>
        <v>1423.89</v>
      </c>
      <c r="I344" s="757"/>
      <c r="J344" s="758"/>
      <c r="K344" s="758"/>
      <c r="L344" s="527" t="n">
        <v>599.2</v>
      </c>
      <c r="M344" s="351"/>
      <c r="N344" s="351"/>
      <c r="O344" s="351"/>
      <c r="P344" s="351"/>
      <c r="Q344" s="352" t="n">
        <f aca="false">L334+L332+L330</f>
        <v>1423.89</v>
      </c>
      <c r="R344" s="301" t="s">
        <v>183</v>
      </c>
    </row>
    <row collapsed="false" customFormat="false" customHeight="false" hidden="true" ht="15.25" outlineLevel="0" r="345">
      <c r="A345" s="662"/>
      <c r="B345" s="662"/>
      <c r="C345" s="662"/>
      <c r="D345" s="662"/>
      <c r="E345" s="662"/>
      <c r="F345" s="662"/>
      <c r="G345" s="662"/>
      <c r="H345" s="662"/>
      <c r="I345" s="662"/>
      <c r="J345" s="662"/>
      <c r="K345" s="150"/>
      <c r="L345" s="150"/>
      <c r="M345" s="150"/>
      <c r="N345" s="150"/>
      <c r="O345" s="150"/>
      <c r="P345" s="150"/>
      <c r="Q345" s="150"/>
      <c r="R345" s="150"/>
    </row>
    <row collapsed="false" customFormat="false" customHeight="false" hidden="true" ht="15.25" outlineLevel="0" r="346">
      <c r="A346" s="626"/>
      <c r="B346" s="676"/>
      <c r="C346" s="676"/>
      <c r="D346" s="676"/>
      <c r="E346" s="676"/>
      <c r="F346" s="676"/>
      <c r="G346" s="676"/>
      <c r="H346" s="676"/>
      <c r="I346" s="676"/>
      <c r="J346" s="676"/>
    </row>
    <row collapsed="false" customFormat="false" customHeight="false" hidden="true" ht="15.25" outlineLevel="0" r="347">
      <c r="A347" s="803"/>
      <c r="B347" s="676"/>
      <c r="C347" s="676"/>
      <c r="D347" s="676"/>
      <c r="E347" s="676"/>
      <c r="F347" s="676"/>
      <c r="G347" s="676"/>
      <c r="H347" s="676"/>
      <c r="I347" s="676"/>
      <c r="J347" s="676"/>
    </row>
    <row collapsed="false" customFormat="false" customHeight="false" hidden="true" ht="15.25" outlineLevel="0" r="348">
      <c r="A348" s="652" t="s">
        <v>268</v>
      </c>
      <c r="B348" s="676"/>
      <c r="C348" s="676"/>
      <c r="D348" s="676"/>
      <c r="E348" s="676"/>
      <c r="F348" s="676"/>
      <c r="G348" s="676"/>
      <c r="H348" s="676"/>
      <c r="I348" s="676"/>
      <c r="J348" s="676"/>
    </row>
    <row collapsed="false" customFormat="false" customHeight="false" hidden="true" ht="15.25" outlineLevel="0" r="349">
      <c r="A349" s="5" t="s">
        <v>269</v>
      </c>
      <c r="B349" s="5"/>
      <c r="C349" s="5"/>
      <c r="D349" s="5"/>
      <c r="E349" s="5"/>
      <c r="F349" s="5"/>
      <c r="G349" s="5"/>
      <c r="H349" s="676"/>
      <c r="I349" s="676"/>
      <c r="J349" s="676"/>
    </row>
    <row collapsed="false" customFormat="false" customHeight="false" hidden="true" ht="15.25" outlineLevel="0" r="350">
      <c r="A350" s="803"/>
      <c r="B350" s="676"/>
      <c r="C350" s="676"/>
      <c r="D350" s="676"/>
      <c r="E350" s="676"/>
      <c r="F350" s="676"/>
      <c r="G350" s="676"/>
      <c r="H350" s="676"/>
      <c r="I350" s="676"/>
      <c r="J350" s="676"/>
    </row>
    <row collapsed="false" customFormat="false" customHeight="true" hidden="true" ht="164.25" outlineLevel="0" r="351">
      <c r="A351" s="654" t="s">
        <v>189</v>
      </c>
      <c r="B351" s="654" t="s">
        <v>235</v>
      </c>
      <c r="C351" s="654" t="s">
        <v>87</v>
      </c>
      <c r="D351" s="654" t="s">
        <v>236</v>
      </c>
      <c r="E351" s="654" t="s">
        <v>89</v>
      </c>
      <c r="F351" s="654" t="s">
        <v>237</v>
      </c>
      <c r="G351" s="654"/>
      <c r="H351" s="654"/>
      <c r="I351" s="654"/>
      <c r="J351" s="654"/>
    </row>
    <row collapsed="false" customFormat="false" customHeight="false" hidden="true" ht="55.6" outlineLevel="0" r="352">
      <c r="A352" s="654"/>
      <c r="B352" s="654"/>
      <c r="C352" s="654"/>
      <c r="D352" s="654"/>
      <c r="E352" s="654"/>
      <c r="F352" s="692" t="s">
        <v>93</v>
      </c>
      <c r="G352" s="692" t="s">
        <v>94</v>
      </c>
      <c r="H352" s="692" t="s">
        <v>95</v>
      </c>
      <c r="I352" s="692" t="s">
        <v>239</v>
      </c>
      <c r="J352" s="804" t="s">
        <v>240</v>
      </c>
    </row>
    <row collapsed="false" customFormat="false" customHeight="false" hidden="true" ht="15.25" outlineLevel="0" r="353">
      <c r="A353" s="657" t="n">
        <v>1</v>
      </c>
      <c r="B353" s="657" t="n">
        <v>2</v>
      </c>
      <c r="C353" s="657" t="n">
        <v>3</v>
      </c>
      <c r="D353" s="657" t="n">
        <v>4</v>
      </c>
      <c r="E353" s="657" t="n">
        <v>5</v>
      </c>
      <c r="F353" s="657" t="n">
        <v>6</v>
      </c>
      <c r="G353" s="657" t="n">
        <v>7</v>
      </c>
      <c r="H353" s="657" t="n">
        <v>8</v>
      </c>
      <c r="I353" s="657" t="n">
        <v>9</v>
      </c>
      <c r="J353" s="804" t="n">
        <v>10</v>
      </c>
    </row>
    <row collapsed="false" customFormat="false" customHeight="true" hidden="true" ht="15" outlineLevel="0" r="354">
      <c r="A354" s="659" t="n">
        <v>2</v>
      </c>
      <c r="B354" s="688" t="s">
        <v>270</v>
      </c>
      <c r="C354" s="699" t="s">
        <v>271</v>
      </c>
      <c r="D354" s="659" t="s">
        <v>272</v>
      </c>
      <c r="E354" s="702" t="s">
        <v>243</v>
      </c>
      <c r="F354" s="769" t="n">
        <f aca="false">G354++H354+I354+J354</f>
        <v>141.8</v>
      </c>
      <c r="G354" s="769" t="n">
        <f aca="false">G367+G375</f>
        <v>0</v>
      </c>
      <c r="H354" s="769" t="n">
        <f aca="false">H367+H375</f>
        <v>0</v>
      </c>
      <c r="I354" s="769" t="n">
        <f aca="false">I367+I375</f>
        <v>141.8</v>
      </c>
      <c r="J354" s="769" t="n">
        <f aca="false">J367+J375</f>
        <v>0</v>
      </c>
    </row>
    <row collapsed="false" customFormat="false" customHeight="true" hidden="true" ht="60.75" outlineLevel="0" r="355">
      <c r="A355" s="659"/>
      <c r="B355" s="687" t="s">
        <v>72</v>
      </c>
      <c r="C355" s="699"/>
      <c r="D355" s="659"/>
      <c r="E355" s="693" t="s">
        <v>244</v>
      </c>
      <c r="F355" s="769"/>
      <c r="G355" s="769"/>
      <c r="H355" s="769"/>
      <c r="I355" s="769"/>
      <c r="J355" s="769"/>
    </row>
    <row collapsed="false" customFormat="false" customHeight="true" hidden="true" ht="58.5" outlineLevel="0" r="356">
      <c r="A356" s="659"/>
      <c r="B356" s="687"/>
      <c r="C356" s="805" t="s">
        <v>101</v>
      </c>
      <c r="D356" s="659"/>
      <c r="E356" s="725" t="s">
        <v>245</v>
      </c>
      <c r="F356" s="704" t="n">
        <f aca="false">G356++H356+I356+J356</f>
        <v>278.2</v>
      </c>
      <c r="G356" s="704" t="n">
        <f aca="false">G378</f>
        <v>0</v>
      </c>
      <c r="H356" s="704" t="n">
        <f aca="false">H378</f>
        <v>0</v>
      </c>
      <c r="I356" s="704" t="n">
        <f aca="false">I378</f>
        <v>278.2</v>
      </c>
      <c r="J356" s="704" t="n">
        <f aca="false">J378</f>
        <v>0</v>
      </c>
    </row>
    <row collapsed="false" customFormat="false" customHeight="true" hidden="true" ht="58.5" outlineLevel="0" r="357">
      <c r="A357" s="659"/>
      <c r="B357" s="687"/>
      <c r="C357" s="805" t="s">
        <v>102</v>
      </c>
      <c r="D357" s="659"/>
      <c r="E357" s="725"/>
      <c r="F357" s="704" t="n">
        <f aca="false">G357++H357+I357+J357</f>
        <v>993.7</v>
      </c>
      <c r="G357" s="704" t="n">
        <f aca="false">G379</f>
        <v>0</v>
      </c>
      <c r="H357" s="704" t="n">
        <f aca="false">H379</f>
        <v>0</v>
      </c>
      <c r="I357" s="704" t="n">
        <f aca="false">I379</f>
        <v>993.7</v>
      </c>
      <c r="J357" s="704" t="n">
        <f aca="false">J379</f>
        <v>0</v>
      </c>
    </row>
    <row collapsed="false" customFormat="false" customHeight="true" hidden="true" ht="58.5" outlineLevel="0" r="358">
      <c r="A358" s="659"/>
      <c r="B358" s="687"/>
      <c r="C358" s="805" t="s">
        <v>103</v>
      </c>
      <c r="D358" s="659"/>
      <c r="E358" s="725"/>
      <c r="F358" s="704" t="n">
        <f aca="false">G358++H358+I358+J358</f>
        <v>200.9</v>
      </c>
      <c r="G358" s="704" t="n">
        <f aca="false">G380</f>
        <v>0</v>
      </c>
      <c r="H358" s="704" t="n">
        <f aca="false">H380</f>
        <v>0</v>
      </c>
      <c r="I358" s="704" t="n">
        <f aca="false">I380</f>
        <v>200.9</v>
      </c>
      <c r="J358" s="704" t="n">
        <f aca="false">J380</f>
        <v>0</v>
      </c>
    </row>
    <row collapsed="false" customFormat="false" customHeight="true" hidden="true" ht="58.5" outlineLevel="0" r="359">
      <c r="A359" s="659"/>
      <c r="B359" s="686"/>
      <c r="C359" s="805" t="s">
        <v>273</v>
      </c>
      <c r="D359" s="659"/>
      <c r="E359" s="686"/>
      <c r="F359" s="704" t="n">
        <f aca="false">G359++H359+I359+J359</f>
        <v>360.5</v>
      </c>
      <c r="G359" s="706" t="n">
        <f aca="false">G369</f>
        <v>0</v>
      </c>
      <c r="H359" s="706" t="n">
        <f aca="false">H369</f>
        <v>0</v>
      </c>
      <c r="I359" s="706" t="n">
        <f aca="false">I369</f>
        <v>360.5</v>
      </c>
      <c r="J359" s="706" t="n">
        <f aca="false">J369</f>
        <v>0</v>
      </c>
    </row>
    <row collapsed="false" customFormat="false" customHeight="false" hidden="true" ht="15.25" outlineLevel="0" r="360">
      <c r="A360" s="659"/>
      <c r="B360" s="688"/>
      <c r="C360" s="734"/>
      <c r="D360" s="659"/>
      <c r="E360" s="744" t="s">
        <v>244</v>
      </c>
      <c r="F360" s="806" t="n">
        <f aca="false">F358+F357+F356+F359</f>
        <v>1833.3</v>
      </c>
      <c r="G360" s="806" t="n">
        <f aca="false">G358+G357+G356+G359</f>
        <v>0</v>
      </c>
      <c r="H360" s="806" t="n">
        <f aca="false">H358+H357+H356+H359</f>
        <v>0</v>
      </c>
      <c r="I360" s="806" t="n">
        <f aca="false">I358+I357+I356+I359</f>
        <v>1833.3</v>
      </c>
      <c r="J360" s="806" t="n">
        <f aca="false">J358+J357+J356+J359</f>
        <v>0</v>
      </c>
    </row>
    <row collapsed="false" customFormat="false" customHeight="false" hidden="true" ht="15.25" outlineLevel="0" r="361">
      <c r="A361" s="659"/>
      <c r="B361" s="688"/>
      <c r="C361" s="805" t="s">
        <v>101</v>
      </c>
      <c r="D361" s="659"/>
      <c r="E361" s="702" t="s">
        <v>246</v>
      </c>
      <c r="F361" s="704" t="n">
        <f aca="false">G361++H361+I361+J361</f>
        <v>226</v>
      </c>
      <c r="G361" s="704" t="n">
        <f aca="false">G383</f>
        <v>0</v>
      </c>
      <c r="H361" s="704" t="n">
        <f aca="false">H383</f>
        <v>0</v>
      </c>
      <c r="I361" s="704" t="n">
        <f aca="false">I383</f>
        <v>226</v>
      </c>
      <c r="J361" s="704" t="n">
        <f aca="false">J383</f>
        <v>0</v>
      </c>
    </row>
    <row collapsed="false" customFormat="false" customHeight="false" hidden="true" ht="15.25" outlineLevel="0" r="362">
      <c r="A362" s="659"/>
      <c r="B362" s="688"/>
      <c r="C362" s="805" t="s">
        <v>102</v>
      </c>
      <c r="D362" s="659"/>
      <c r="E362" s="702"/>
      <c r="F362" s="704" t="n">
        <f aca="false">G362++H362+I362+J362</f>
        <v>818</v>
      </c>
      <c r="G362" s="704" t="n">
        <f aca="false">G384</f>
        <v>0</v>
      </c>
      <c r="H362" s="704" t="n">
        <f aca="false">H384</f>
        <v>0</v>
      </c>
      <c r="I362" s="704" t="n">
        <f aca="false">I384</f>
        <v>818</v>
      </c>
      <c r="J362" s="704" t="n">
        <f aca="false">J384</f>
        <v>0</v>
      </c>
    </row>
    <row collapsed="false" customFormat="false" customHeight="false" hidden="true" ht="15.25" outlineLevel="0" r="363">
      <c r="A363" s="659"/>
      <c r="B363" s="688"/>
      <c r="C363" s="805" t="s">
        <v>103</v>
      </c>
      <c r="D363" s="659"/>
      <c r="E363" s="702"/>
      <c r="F363" s="704" t="n">
        <f aca="false">G363++H363+I363+J363</f>
        <v>213.1</v>
      </c>
      <c r="G363" s="704" t="n">
        <f aca="false">G385</f>
        <v>0</v>
      </c>
      <c r="H363" s="704" t="n">
        <f aca="false">H385</f>
        <v>0</v>
      </c>
      <c r="I363" s="704" t="n">
        <f aca="false">I385</f>
        <v>213.1</v>
      </c>
      <c r="J363" s="704" t="n">
        <f aca="false">J385</f>
        <v>0</v>
      </c>
    </row>
    <row collapsed="false" customFormat="false" customHeight="false" hidden="true" ht="15.25" outlineLevel="0" r="364">
      <c r="A364" s="659"/>
      <c r="B364" s="688"/>
      <c r="C364" s="805" t="s">
        <v>273</v>
      </c>
      <c r="D364" s="659"/>
      <c r="E364" s="702"/>
      <c r="F364" s="704" t="n">
        <f aca="false">G364++H364+I364+J364</f>
        <v>282.2</v>
      </c>
      <c r="G364" s="807" t="n">
        <f aca="false">G371</f>
        <v>0</v>
      </c>
      <c r="H364" s="704" t="n">
        <f aca="false">H371</f>
        <v>0</v>
      </c>
      <c r="I364" s="704" t="n">
        <f aca="false">I371</f>
        <v>282.2</v>
      </c>
      <c r="J364" s="704" t="n">
        <f aca="false">J371</f>
        <v>0</v>
      </c>
    </row>
    <row collapsed="false" customFormat="false" customHeight="false" hidden="true" ht="15.25" outlineLevel="0" r="365">
      <c r="A365" s="659"/>
      <c r="B365" s="660"/>
      <c r="C365" s="695"/>
      <c r="D365" s="659"/>
      <c r="E365" s="693" t="s">
        <v>244</v>
      </c>
      <c r="F365" s="808" t="n">
        <f aca="false">F363+F362+F361+F364</f>
        <v>1539.3</v>
      </c>
      <c r="G365" s="729" t="n">
        <f aca="false">G363+G362+G361+G364</f>
        <v>0</v>
      </c>
      <c r="H365" s="729" t="n">
        <f aca="false">H363+H362+H361+H364</f>
        <v>0</v>
      </c>
      <c r="I365" s="729" t="n">
        <f aca="false">I363+I362+I361+I364</f>
        <v>1539.3</v>
      </c>
      <c r="J365" s="729" t="n">
        <f aca="false">J363+J362+J361+J364</f>
        <v>0</v>
      </c>
    </row>
    <row collapsed="false" customFormat="false" customHeight="false" hidden="true" ht="15.25" outlineLevel="0" r="366">
      <c r="A366" s="743"/>
      <c r="B366" s="743" t="s">
        <v>100</v>
      </c>
      <c r="C366" s="743"/>
      <c r="D366" s="744"/>
      <c r="E366" s="744"/>
      <c r="F366" s="809" t="n">
        <f aca="false">F365+F360+F354</f>
        <v>3514.4</v>
      </c>
      <c r="G366" s="809" t="n">
        <f aca="false">G365+G360+G354</f>
        <v>0</v>
      </c>
      <c r="H366" s="809" t="n">
        <f aca="false">H365+H360+H354</f>
        <v>0</v>
      </c>
      <c r="I366" s="809" t="n">
        <f aca="false">I365+I360+I354</f>
        <v>3514.4</v>
      </c>
      <c r="J366" s="758" t="n">
        <f aca="false">J365+J360+J354</f>
        <v>0</v>
      </c>
    </row>
    <row collapsed="false" customFormat="false" customHeight="true" hidden="true" ht="15.75" outlineLevel="0" r="367">
      <c r="A367" s="810" t="s">
        <v>274</v>
      </c>
      <c r="B367" s="686" t="s">
        <v>275</v>
      </c>
      <c r="C367" s="699" t="s">
        <v>271</v>
      </c>
      <c r="D367" s="659" t="s">
        <v>276</v>
      </c>
      <c r="E367" s="702" t="s">
        <v>243</v>
      </c>
      <c r="F367" s="753" t="n">
        <f aca="false">G367+H367+I367+J367</f>
        <v>141.8</v>
      </c>
      <c r="G367" s="689" t="n">
        <v>0</v>
      </c>
      <c r="H367" s="689" t="n">
        <v>0</v>
      </c>
      <c r="I367" s="694" t="n">
        <v>141.8</v>
      </c>
      <c r="J367" s="689" t="n">
        <v>0</v>
      </c>
    </row>
    <row collapsed="false" customFormat="false" customHeight="false" hidden="true" ht="157.35" outlineLevel="0" r="368">
      <c r="A368" s="810"/>
      <c r="B368" s="686" t="s">
        <v>277</v>
      </c>
      <c r="C368" s="699"/>
      <c r="D368" s="659"/>
      <c r="E368" s="693" t="s">
        <v>244</v>
      </c>
      <c r="F368" s="753"/>
      <c r="G368" s="689"/>
      <c r="H368" s="689"/>
      <c r="I368" s="694"/>
      <c r="J368" s="689"/>
    </row>
    <row collapsed="false" customFormat="false" customHeight="false" hidden="true" ht="15.25" outlineLevel="0" r="369">
      <c r="A369" s="810"/>
      <c r="B369" s="688"/>
      <c r="C369" s="699"/>
      <c r="D369" s="659"/>
      <c r="E369" s="702" t="s">
        <v>245</v>
      </c>
      <c r="F369" s="754" t="n">
        <f aca="false">G369+H369+I369+J369</f>
        <v>360.5</v>
      </c>
      <c r="G369" s="654" t="n">
        <v>0</v>
      </c>
      <c r="H369" s="654" t="n">
        <v>0</v>
      </c>
      <c r="I369" s="699" t="n">
        <v>360.5</v>
      </c>
      <c r="J369" s="654" t="n">
        <v>0</v>
      </c>
    </row>
    <row collapsed="false" customFormat="false" customHeight="false" hidden="true" ht="15.25" outlineLevel="0" r="370">
      <c r="A370" s="810"/>
      <c r="B370" s="688"/>
      <c r="C370" s="699"/>
      <c r="D370" s="659"/>
      <c r="E370" s="693" t="s">
        <v>244</v>
      </c>
      <c r="F370" s="754"/>
      <c r="G370" s="654"/>
      <c r="H370" s="654"/>
      <c r="I370" s="699"/>
      <c r="J370" s="654"/>
    </row>
    <row collapsed="false" customFormat="false" customHeight="false" hidden="true" ht="15.25" outlineLevel="0" r="371">
      <c r="A371" s="810"/>
      <c r="B371" s="688"/>
      <c r="C371" s="699"/>
      <c r="D371" s="659"/>
      <c r="E371" s="702" t="s">
        <v>246</v>
      </c>
      <c r="F371" s="754" t="n">
        <f aca="false">G371+H371+I371+J371</f>
        <v>282.2</v>
      </c>
      <c r="G371" s="654" t="n">
        <v>0</v>
      </c>
      <c r="H371" s="654" t="n">
        <v>0</v>
      </c>
      <c r="I371" s="699" t="n">
        <v>282.2</v>
      </c>
      <c r="J371" s="654" t="n">
        <v>0</v>
      </c>
    </row>
    <row collapsed="false" customFormat="false" customHeight="false" hidden="true" ht="15.25" outlineLevel="0" r="372">
      <c r="A372" s="810"/>
      <c r="B372" s="660"/>
      <c r="C372" s="699"/>
      <c r="D372" s="659"/>
      <c r="E372" s="693" t="s">
        <v>244</v>
      </c>
      <c r="F372" s="754"/>
      <c r="G372" s="654"/>
      <c r="H372" s="654"/>
      <c r="I372" s="699"/>
      <c r="J372" s="654"/>
    </row>
    <row collapsed="false" customFormat="false" customHeight="false" hidden="true" ht="15.25" outlineLevel="0" r="373">
      <c r="A373" s="743"/>
      <c r="B373" s="743" t="s">
        <v>100</v>
      </c>
      <c r="C373" s="743"/>
      <c r="D373" s="811"/>
      <c r="E373" s="811"/>
      <c r="F373" s="812" t="n">
        <f aca="false">F371+F369+F367</f>
        <v>784.5</v>
      </c>
      <c r="G373" s="812" t="n">
        <f aca="false">G371+G369+G367</f>
        <v>0</v>
      </c>
      <c r="H373" s="812" t="n">
        <f aca="false">H371+H369+H367</f>
        <v>0</v>
      </c>
      <c r="I373" s="812" t="n">
        <f aca="false">I371+I369+I367</f>
        <v>784.5</v>
      </c>
      <c r="J373" s="812" t="n">
        <f aca="false">J371+J369+J367</f>
        <v>0</v>
      </c>
    </row>
    <row collapsed="false" customFormat="false" customHeight="false" hidden="true" ht="15.25" outlineLevel="0" r="374">
      <c r="A374" s="626"/>
      <c r="B374" s="676"/>
      <c r="C374" s="676"/>
      <c r="D374" s="676"/>
      <c r="E374" s="676"/>
      <c r="F374" s="676"/>
      <c r="G374" s="676"/>
      <c r="H374" s="676"/>
      <c r="I374" s="676"/>
      <c r="J374" s="676"/>
    </row>
    <row collapsed="false" customFormat="false" customHeight="true" hidden="true" ht="15.75" outlineLevel="0" r="375">
      <c r="A375" s="810" t="s">
        <v>46</v>
      </c>
      <c r="B375" s="654" t="s">
        <v>278</v>
      </c>
      <c r="C375" s="659"/>
      <c r="D375" s="659"/>
      <c r="E375" s="813" t="s">
        <v>243</v>
      </c>
      <c r="F375" s="654" t="n">
        <v>0</v>
      </c>
      <c r="G375" s="654" t="n">
        <v>0</v>
      </c>
      <c r="H375" s="654" t="n">
        <v>0</v>
      </c>
      <c r="I375" s="654" t="n">
        <v>0</v>
      </c>
      <c r="J375" s="654" t="n">
        <v>0</v>
      </c>
    </row>
    <row collapsed="false" customFormat="false" customHeight="true" hidden="true" ht="60.75" outlineLevel="0" r="376">
      <c r="A376" s="810"/>
      <c r="B376" s="654"/>
      <c r="C376" s="659"/>
      <c r="D376" s="659"/>
      <c r="E376" s="693" t="s">
        <v>244</v>
      </c>
      <c r="F376" s="654"/>
      <c r="G376" s="654"/>
      <c r="H376" s="654"/>
      <c r="I376" s="654"/>
      <c r="J376" s="654"/>
    </row>
    <row collapsed="false" customFormat="false" customHeight="true" hidden="true" ht="47.25" outlineLevel="0" r="377">
      <c r="A377" s="810"/>
      <c r="B377" s="654"/>
      <c r="C377" s="781"/>
      <c r="D377" s="725" t="s">
        <v>279</v>
      </c>
      <c r="E377" s="725" t="s">
        <v>245</v>
      </c>
      <c r="F377" s="729" t="n">
        <f aca="false">F378+F379+F380</f>
        <v>1472.8</v>
      </c>
      <c r="G377" s="729" t="n">
        <f aca="false">G378+G379+G380</f>
        <v>0</v>
      </c>
      <c r="H377" s="729" t="n">
        <f aca="false">H378+H379+H380</f>
        <v>0</v>
      </c>
      <c r="I377" s="729" t="n">
        <f aca="false">I378+I379+I380</f>
        <v>1472.8</v>
      </c>
      <c r="J377" s="729" t="n">
        <f aca="false">J378+J379+J380</f>
        <v>0</v>
      </c>
    </row>
    <row collapsed="false" customFormat="false" customHeight="true" hidden="true" ht="30" outlineLevel="0" r="378">
      <c r="A378" s="810"/>
      <c r="B378" s="654"/>
      <c r="C378" s="805" t="s">
        <v>101</v>
      </c>
      <c r="D378" s="725"/>
      <c r="E378" s="725"/>
      <c r="F378" s="739" t="n">
        <f aca="false">G378+H378+I378+J378</f>
        <v>278.2</v>
      </c>
      <c r="G378" s="734" t="n">
        <v>0</v>
      </c>
      <c r="H378" s="734" t="n">
        <v>0</v>
      </c>
      <c r="I378" s="734" t="n">
        <v>278.2</v>
      </c>
      <c r="J378" s="734" t="n">
        <v>0</v>
      </c>
    </row>
    <row collapsed="false" customFormat="false" customHeight="true" hidden="true" ht="30" outlineLevel="0" r="379">
      <c r="A379" s="810"/>
      <c r="B379" s="654"/>
      <c r="C379" s="805" t="s">
        <v>102</v>
      </c>
      <c r="D379" s="725"/>
      <c r="E379" s="725"/>
      <c r="F379" s="739" t="n">
        <f aca="false">G379+H379+I379+J379</f>
        <v>993.7</v>
      </c>
      <c r="G379" s="734" t="n">
        <v>0</v>
      </c>
      <c r="H379" s="734" t="n">
        <v>0</v>
      </c>
      <c r="I379" s="734" t="n">
        <v>993.7</v>
      </c>
      <c r="J379" s="734" t="n">
        <v>0</v>
      </c>
    </row>
    <row collapsed="false" customFormat="false" customHeight="true" hidden="true" ht="25.5" outlineLevel="0" r="380">
      <c r="A380" s="810"/>
      <c r="B380" s="654"/>
      <c r="C380" s="805" t="s">
        <v>103</v>
      </c>
      <c r="D380" s="725"/>
      <c r="E380" s="725"/>
      <c r="F380" s="739" t="n">
        <f aca="false">G380+H380+I380+J380</f>
        <v>200.9</v>
      </c>
      <c r="G380" s="734" t="n">
        <v>0</v>
      </c>
      <c r="H380" s="734" t="n">
        <v>0</v>
      </c>
      <c r="I380" s="734" t="n">
        <v>200.9</v>
      </c>
      <c r="J380" s="734" t="n">
        <v>0</v>
      </c>
    </row>
    <row collapsed="false" customFormat="false" customHeight="true" hidden="true" ht="15.75" outlineLevel="0" r="381">
      <c r="A381" s="810"/>
      <c r="B381" s="654"/>
      <c r="C381" s="734"/>
      <c r="D381" s="725"/>
      <c r="E381" s="693" t="s">
        <v>244</v>
      </c>
      <c r="F381" s="695"/>
      <c r="G381" s="695"/>
      <c r="H381" s="695"/>
      <c r="I381" s="695"/>
      <c r="J381" s="695"/>
    </row>
    <row collapsed="false" customFormat="false" customHeight="true" hidden="true" ht="15" outlineLevel="0" r="382">
      <c r="A382" s="810"/>
      <c r="B382" s="654"/>
      <c r="C382" s="781"/>
      <c r="D382" s="814"/>
      <c r="E382" s="702" t="s">
        <v>246</v>
      </c>
      <c r="F382" s="729" t="n">
        <f aca="false">G382+H382+I382+J382</f>
        <v>1257.1</v>
      </c>
      <c r="G382" s="729" t="n">
        <f aca="false">G383+G384+G385</f>
        <v>0</v>
      </c>
      <c r="H382" s="729" t="n">
        <f aca="false">H383+H384+H385</f>
        <v>0</v>
      </c>
      <c r="I382" s="729" t="n">
        <f aca="false">I383+I384+I385</f>
        <v>1257.1</v>
      </c>
      <c r="J382" s="729" t="n">
        <f aca="false">J383+J384+J385</f>
        <v>0</v>
      </c>
    </row>
    <row collapsed="false" customFormat="false" customHeight="true" hidden="true" ht="15" outlineLevel="0" r="383">
      <c r="A383" s="810"/>
      <c r="B383" s="654"/>
      <c r="C383" s="805" t="s">
        <v>101</v>
      </c>
      <c r="D383" s="814"/>
      <c r="E383" s="702"/>
      <c r="F383" s="739" t="n">
        <f aca="false">G383+H383+I383+J383</f>
        <v>226</v>
      </c>
      <c r="G383" s="734" t="n">
        <v>0</v>
      </c>
      <c r="H383" s="734" t="n">
        <v>0</v>
      </c>
      <c r="I383" s="734" t="n">
        <v>226</v>
      </c>
      <c r="J383" s="734" t="n">
        <v>0</v>
      </c>
    </row>
    <row collapsed="false" customFormat="false" customHeight="true" hidden="true" ht="15" outlineLevel="0" r="384">
      <c r="A384" s="810"/>
      <c r="B384" s="654"/>
      <c r="C384" s="805" t="s">
        <v>102</v>
      </c>
      <c r="D384" s="814"/>
      <c r="E384" s="702"/>
      <c r="F384" s="739" t="n">
        <f aca="false">G384+H384+I384+J384</f>
        <v>818</v>
      </c>
      <c r="G384" s="734" t="n">
        <v>0</v>
      </c>
      <c r="H384" s="734" t="n">
        <v>0</v>
      </c>
      <c r="I384" s="734" t="n">
        <v>818</v>
      </c>
      <c r="J384" s="734" t="n">
        <v>0</v>
      </c>
    </row>
    <row collapsed="false" customFormat="false" customHeight="true" hidden="true" ht="15.75" outlineLevel="0" r="385">
      <c r="A385" s="810"/>
      <c r="B385" s="654"/>
      <c r="C385" s="815" t="s">
        <v>103</v>
      </c>
      <c r="D385" s="801"/>
      <c r="E385" s="693" t="s">
        <v>244</v>
      </c>
      <c r="F385" s="739" t="n">
        <f aca="false">G385+H385+I385+J385</f>
        <v>213.1</v>
      </c>
      <c r="G385" s="695" t="n">
        <v>0</v>
      </c>
      <c r="H385" s="695" t="n">
        <v>0</v>
      </c>
      <c r="I385" s="695" t="n">
        <v>213.1</v>
      </c>
      <c r="J385" s="695" t="n">
        <v>0</v>
      </c>
    </row>
    <row collapsed="false" customFormat="false" customHeight="false" hidden="true" ht="15.25" outlineLevel="0" r="386">
      <c r="A386" s="811"/>
      <c r="B386" s="811" t="s">
        <v>116</v>
      </c>
      <c r="C386" s="811"/>
      <c r="D386" s="811"/>
      <c r="E386" s="811"/>
      <c r="F386" s="816" t="n">
        <f aca="false">F382+F377+F375</f>
        <v>2729.9</v>
      </c>
      <c r="G386" s="817" t="n">
        <f aca="false">G382+G377+G375</f>
        <v>0</v>
      </c>
      <c r="H386" s="812" t="n">
        <f aca="false">H382+H377+H375</f>
        <v>0</v>
      </c>
      <c r="I386" s="812" t="n">
        <f aca="false">I382+I377+I375</f>
        <v>2729.9</v>
      </c>
      <c r="J386" s="812" t="n">
        <f aca="false">J382+J377+J375</f>
        <v>0</v>
      </c>
    </row>
    <row collapsed="false" customFormat="false" customHeight="false" hidden="true" ht="15.25" outlineLevel="0" r="387">
      <c r="A387" s="652"/>
      <c r="B387" s="676"/>
      <c r="C387" s="676"/>
      <c r="D387" s="676"/>
      <c r="E387" s="676"/>
      <c r="F387" s="676"/>
      <c r="G387" s="676"/>
      <c r="H387" s="676"/>
      <c r="I387" s="676"/>
      <c r="J387" s="676"/>
    </row>
    <row collapsed="false" customFormat="false" customHeight="false" hidden="true" ht="15.25" outlineLevel="0" r="388">
      <c r="A388" s="652"/>
      <c r="B388" s="676"/>
      <c r="C388" s="676"/>
      <c r="D388" s="676"/>
      <c r="E388" s="676"/>
      <c r="F388" s="676"/>
      <c r="G388" s="676"/>
      <c r="H388" s="676"/>
      <c r="I388" s="676"/>
      <c r="J388" s="676"/>
    </row>
    <row collapsed="false" customFormat="false" customHeight="false" hidden="true" ht="15.25" outlineLevel="0" r="389">
      <c r="A389" s="652"/>
      <c r="B389" s="676"/>
      <c r="C389" s="676"/>
      <c r="D389" s="676"/>
      <c r="E389" s="676"/>
      <c r="F389" s="676"/>
      <c r="G389" s="676"/>
      <c r="H389" s="676"/>
      <c r="I389" s="676"/>
      <c r="J389" s="676"/>
    </row>
    <row collapsed="false" customFormat="false" customHeight="false" hidden="true" ht="15.25" outlineLevel="0" r="390">
      <c r="A390" s="652"/>
      <c r="B390" s="676"/>
      <c r="C390" s="676"/>
      <c r="D390" s="676"/>
      <c r="E390" s="676"/>
      <c r="F390" s="676"/>
      <c r="G390" s="676"/>
      <c r="H390" s="676"/>
      <c r="I390" s="676"/>
      <c r="J390" s="676"/>
    </row>
    <row collapsed="false" customFormat="false" customHeight="false" hidden="true" ht="15.25" outlineLevel="0" r="391">
      <c r="A391" s="652"/>
      <c r="B391" s="676"/>
      <c r="C391" s="676"/>
      <c r="D391" s="676"/>
      <c r="E391" s="676"/>
      <c r="F391" s="676"/>
      <c r="G391" s="676"/>
      <c r="H391" s="676"/>
      <c r="I391" s="676"/>
      <c r="J391" s="676"/>
    </row>
    <row collapsed="false" customFormat="false" customHeight="false" hidden="true" ht="15.25" outlineLevel="0" r="392">
      <c r="A392" s="652" t="s">
        <v>280</v>
      </c>
      <c r="B392" s="676"/>
      <c r="C392" s="676"/>
      <c r="D392" s="676"/>
      <c r="E392" s="676"/>
      <c r="F392" s="676"/>
      <c r="G392" s="676"/>
      <c r="H392" s="676"/>
      <c r="I392" s="676"/>
      <c r="J392" s="676"/>
    </row>
    <row collapsed="false" customFormat="false" customHeight="false" hidden="true" ht="15.25" outlineLevel="0" r="393">
      <c r="A393" s="803"/>
      <c r="B393" s="676"/>
      <c r="C393" s="676"/>
      <c r="D393" s="676"/>
      <c r="E393" s="676"/>
      <c r="F393" s="676"/>
      <c r="G393" s="676"/>
      <c r="H393" s="676"/>
      <c r="I393" s="676"/>
      <c r="J393" s="676"/>
    </row>
    <row collapsed="false" customFormat="false" customHeight="false" hidden="true" ht="15.25" outlineLevel="0" r="394">
      <c r="A394" s="5" t="s">
        <v>281</v>
      </c>
      <c r="B394" s="5"/>
      <c r="C394" s="5"/>
      <c r="D394" s="5"/>
      <c r="E394" s="5"/>
      <c r="F394" s="5"/>
      <c r="G394" s="5"/>
      <c r="H394" s="676"/>
      <c r="I394" s="676"/>
      <c r="J394" s="676"/>
    </row>
    <row collapsed="false" customFormat="false" customHeight="false" hidden="true" ht="15.25" outlineLevel="0" r="395">
      <c r="A395" s="803"/>
      <c r="B395" s="676"/>
      <c r="C395" s="676"/>
      <c r="D395" s="676"/>
      <c r="E395" s="676"/>
      <c r="F395" s="676"/>
      <c r="G395" s="676"/>
      <c r="H395" s="676"/>
      <c r="I395" s="676"/>
      <c r="J395" s="676"/>
    </row>
    <row collapsed="false" customFormat="false" customHeight="true" hidden="true" ht="164.25" outlineLevel="0" r="396">
      <c r="A396" s="654" t="s">
        <v>189</v>
      </c>
      <c r="B396" s="654" t="s">
        <v>235</v>
      </c>
      <c r="C396" s="654" t="s">
        <v>87</v>
      </c>
      <c r="D396" s="654" t="s">
        <v>236</v>
      </c>
      <c r="E396" s="654" t="s">
        <v>89</v>
      </c>
      <c r="F396" s="654" t="s">
        <v>237</v>
      </c>
      <c r="G396" s="654"/>
      <c r="H396" s="654"/>
      <c r="I396" s="654"/>
      <c r="J396" s="654"/>
    </row>
    <row collapsed="false" customFormat="false" customHeight="false" hidden="true" ht="55.6" outlineLevel="0" r="397">
      <c r="A397" s="654"/>
      <c r="B397" s="654"/>
      <c r="C397" s="654"/>
      <c r="D397" s="654"/>
      <c r="E397" s="654"/>
      <c r="F397" s="692" t="s">
        <v>93</v>
      </c>
      <c r="G397" s="692" t="s">
        <v>94</v>
      </c>
      <c r="H397" s="692" t="s">
        <v>95</v>
      </c>
      <c r="I397" s="692" t="s">
        <v>239</v>
      </c>
      <c r="J397" s="804" t="s">
        <v>240</v>
      </c>
    </row>
    <row collapsed="false" customFormat="false" customHeight="false" hidden="true" ht="15.25" outlineLevel="0" r="398">
      <c r="A398" s="657" t="n">
        <v>1</v>
      </c>
      <c r="B398" s="657" t="n">
        <v>2</v>
      </c>
      <c r="C398" s="657" t="n">
        <v>3</v>
      </c>
      <c r="D398" s="657" t="n">
        <v>4</v>
      </c>
      <c r="E398" s="657" t="n">
        <v>5</v>
      </c>
      <c r="F398" s="657" t="n">
        <v>6</v>
      </c>
      <c r="G398" s="657" t="n">
        <v>7</v>
      </c>
      <c r="H398" s="657" t="n">
        <v>8</v>
      </c>
      <c r="I398" s="657" t="n">
        <v>9</v>
      </c>
      <c r="J398" s="804" t="n">
        <v>10</v>
      </c>
    </row>
    <row collapsed="false" customFormat="false" customHeight="true" hidden="true" ht="15" outlineLevel="0" r="399">
      <c r="A399" s="659" t="n">
        <v>3</v>
      </c>
      <c r="B399" s="688" t="s">
        <v>76</v>
      </c>
      <c r="C399" s="699" t="s">
        <v>282</v>
      </c>
      <c r="D399" s="699" t="s">
        <v>283</v>
      </c>
      <c r="E399" s="702" t="s">
        <v>243</v>
      </c>
      <c r="F399" s="818" t="n">
        <f aca="false">G399+H399+I399+J399</f>
        <v>832.375</v>
      </c>
      <c r="G399" s="818" t="n">
        <f aca="false">G406</f>
        <v>0</v>
      </c>
      <c r="H399" s="818"/>
      <c r="I399" s="818" t="n">
        <f aca="false">I406</f>
        <v>832.375</v>
      </c>
      <c r="J399" s="818" t="n">
        <f aca="false">J406</f>
        <v>0</v>
      </c>
    </row>
    <row collapsed="false" customFormat="false" customHeight="false" hidden="true" ht="114.65" outlineLevel="0" r="400">
      <c r="A400" s="659"/>
      <c r="B400" s="688" t="s">
        <v>78</v>
      </c>
      <c r="C400" s="699"/>
      <c r="D400" s="699"/>
      <c r="E400" s="693" t="s">
        <v>244</v>
      </c>
      <c r="F400" s="818"/>
      <c r="G400" s="818"/>
      <c r="H400" s="818"/>
      <c r="I400" s="818"/>
      <c r="J400" s="818"/>
    </row>
    <row collapsed="false" customFormat="false" customHeight="false" hidden="true" ht="15.25" outlineLevel="0" r="401">
      <c r="A401" s="659"/>
      <c r="B401" s="688"/>
      <c r="C401" s="699"/>
      <c r="D401" s="699"/>
      <c r="E401" s="702" t="s">
        <v>245</v>
      </c>
      <c r="F401" s="818" t="n">
        <f aca="false">G401+H401+I401+J401</f>
        <v>1057.2</v>
      </c>
      <c r="G401" s="818" t="n">
        <f aca="false">G409</f>
        <v>0</v>
      </c>
      <c r="H401" s="818"/>
      <c r="I401" s="818" t="n">
        <f aca="false">I409</f>
        <v>1057.2</v>
      </c>
      <c r="J401" s="818" t="n">
        <f aca="false">J409</f>
        <v>0</v>
      </c>
    </row>
    <row collapsed="false" customFormat="false" customHeight="false" hidden="true" ht="15.25" outlineLevel="0" r="402">
      <c r="A402" s="659"/>
      <c r="B402" s="688"/>
      <c r="C402" s="699"/>
      <c r="D402" s="699"/>
      <c r="E402" s="693" t="s">
        <v>244</v>
      </c>
      <c r="F402" s="818"/>
      <c r="G402" s="818"/>
      <c r="H402" s="818"/>
      <c r="I402" s="818"/>
      <c r="J402" s="818"/>
    </row>
    <row collapsed="false" customFormat="false" customHeight="false" hidden="true" ht="15.25" outlineLevel="0" r="403">
      <c r="A403" s="659"/>
      <c r="B403" s="688"/>
      <c r="C403" s="699"/>
      <c r="D403" s="699"/>
      <c r="E403" s="702" t="s">
        <v>246</v>
      </c>
      <c r="F403" s="818" t="n">
        <f aca="false">G403+H403+I403+J403</f>
        <v>1013.1</v>
      </c>
      <c r="G403" s="818" t="n">
        <f aca="false">G411</f>
        <v>0</v>
      </c>
      <c r="H403" s="818"/>
      <c r="I403" s="818" t="n">
        <f aca="false">I411</f>
        <v>1013.1</v>
      </c>
      <c r="J403" s="818" t="n">
        <f aca="false">J411</f>
        <v>0</v>
      </c>
    </row>
    <row collapsed="false" customFormat="false" customHeight="false" hidden="true" ht="15.25" outlineLevel="0" r="404">
      <c r="A404" s="659"/>
      <c r="B404" s="660"/>
      <c r="C404" s="699"/>
      <c r="D404" s="699"/>
      <c r="E404" s="693" t="s">
        <v>244</v>
      </c>
      <c r="F404" s="818"/>
      <c r="G404" s="818"/>
      <c r="H404" s="818"/>
      <c r="I404" s="818"/>
      <c r="J404" s="818"/>
    </row>
    <row collapsed="false" customFormat="false" customHeight="false" hidden="true" ht="28.45" outlineLevel="0" r="405">
      <c r="A405" s="660"/>
      <c r="B405" s="660" t="s">
        <v>100</v>
      </c>
      <c r="C405" s="660"/>
      <c r="D405" s="693"/>
      <c r="E405" s="660"/>
      <c r="F405" s="819" t="n">
        <f aca="false">F403+F401+F399</f>
        <v>2902.675</v>
      </c>
      <c r="G405" s="819" t="n">
        <f aca="false">G403+G401+G399</f>
        <v>0</v>
      </c>
      <c r="H405" s="819" t="n">
        <f aca="false">H403+H401+H399</f>
        <v>0</v>
      </c>
      <c r="I405" s="819" t="n">
        <f aca="false">I403+I401+I399</f>
        <v>2902.675</v>
      </c>
      <c r="J405" s="819" t="n">
        <f aca="false">J403+J401+J399</f>
        <v>0</v>
      </c>
    </row>
    <row collapsed="false" customFormat="false" customHeight="true" hidden="true" ht="15" outlineLevel="0" r="406">
      <c r="A406" s="820" t="n">
        <v>41642</v>
      </c>
      <c r="B406" s="688" t="s">
        <v>284</v>
      </c>
      <c r="C406" s="699" t="s">
        <v>282</v>
      </c>
      <c r="D406" s="699" t="s">
        <v>285</v>
      </c>
      <c r="E406" s="702"/>
      <c r="F406" s="773" t="n">
        <f aca="false">G406+H406+I406+J406</f>
        <v>832.375</v>
      </c>
      <c r="G406" s="821" t="n">
        <v>0</v>
      </c>
      <c r="H406" s="821" t="n">
        <v>0</v>
      </c>
      <c r="I406" s="822" t="n">
        <v>832.375</v>
      </c>
      <c r="J406" s="821" t="n">
        <v>0</v>
      </c>
    </row>
    <row collapsed="false" customFormat="false" customHeight="false" hidden="true" ht="86.15" outlineLevel="0" r="407">
      <c r="A407" s="820"/>
      <c r="B407" s="688" t="s">
        <v>80</v>
      </c>
      <c r="C407" s="699"/>
      <c r="D407" s="699"/>
      <c r="E407" s="702" t="s">
        <v>243</v>
      </c>
      <c r="F407" s="773"/>
      <c r="G407" s="821"/>
      <c r="H407" s="821"/>
      <c r="I407" s="822"/>
      <c r="J407" s="821"/>
    </row>
    <row collapsed="false" customFormat="false" customHeight="false" hidden="true" ht="15.25" outlineLevel="0" r="408">
      <c r="A408" s="820"/>
      <c r="B408" s="688"/>
      <c r="C408" s="699"/>
      <c r="D408" s="699"/>
      <c r="E408" s="693" t="s">
        <v>244</v>
      </c>
      <c r="F408" s="773"/>
      <c r="G408" s="821"/>
      <c r="H408" s="821"/>
      <c r="I408" s="822"/>
      <c r="J408" s="821"/>
    </row>
    <row collapsed="false" customFormat="false" customHeight="false" hidden="true" ht="15.25" outlineLevel="0" r="409">
      <c r="A409" s="820"/>
      <c r="B409" s="688"/>
      <c r="C409" s="699"/>
      <c r="D409" s="699"/>
      <c r="E409" s="702" t="s">
        <v>245</v>
      </c>
      <c r="F409" s="773" t="n">
        <f aca="false">G409+H409+I409+J409</f>
        <v>1057.2</v>
      </c>
      <c r="G409" s="823" t="n">
        <v>0</v>
      </c>
      <c r="H409" s="823" t="n">
        <v>0</v>
      </c>
      <c r="I409" s="822" t="n">
        <v>1057.2</v>
      </c>
      <c r="J409" s="823" t="n">
        <v>0</v>
      </c>
    </row>
    <row collapsed="false" customFormat="false" customHeight="false" hidden="true" ht="15.25" outlineLevel="0" r="410">
      <c r="A410" s="820"/>
      <c r="B410" s="688"/>
      <c r="C410" s="699"/>
      <c r="D410" s="699"/>
      <c r="E410" s="693" t="s">
        <v>244</v>
      </c>
      <c r="F410" s="773"/>
      <c r="G410" s="823"/>
      <c r="H410" s="823"/>
      <c r="I410" s="822"/>
      <c r="J410" s="823"/>
    </row>
    <row collapsed="false" customFormat="false" customHeight="false" hidden="true" ht="15.25" outlineLevel="0" r="411">
      <c r="A411" s="820"/>
      <c r="B411" s="688"/>
      <c r="C411" s="699"/>
      <c r="D411" s="699"/>
      <c r="E411" s="702" t="s">
        <v>246</v>
      </c>
      <c r="F411" s="773" t="n">
        <f aca="false">G411+H411+I411+J411</f>
        <v>1013.1</v>
      </c>
      <c r="G411" s="821" t="n">
        <v>0</v>
      </c>
      <c r="H411" s="821" t="n">
        <v>0</v>
      </c>
      <c r="I411" s="822" t="n">
        <v>1013.1</v>
      </c>
      <c r="J411" s="821" t="n">
        <v>0</v>
      </c>
    </row>
    <row collapsed="false" customFormat="false" customHeight="false" hidden="true" ht="15.25" outlineLevel="0" r="412">
      <c r="A412" s="820"/>
      <c r="B412" s="660"/>
      <c r="C412" s="699"/>
      <c r="D412" s="699"/>
      <c r="E412" s="693" t="s">
        <v>244</v>
      </c>
      <c r="F412" s="773"/>
      <c r="G412" s="821"/>
      <c r="H412" s="821"/>
      <c r="I412" s="822"/>
      <c r="J412" s="821"/>
    </row>
    <row collapsed="false" customFormat="false" customHeight="false" hidden="true" ht="28.45" outlineLevel="0" r="413">
      <c r="A413" s="824"/>
      <c r="B413" s="660" t="s">
        <v>100</v>
      </c>
      <c r="C413" s="660"/>
      <c r="D413" s="693"/>
      <c r="E413" s="660"/>
      <c r="F413" s="748" t="n">
        <f aca="false">F411+F409+F406</f>
        <v>2902.675</v>
      </c>
      <c r="G413" s="748" t="n">
        <f aca="false">G411+G409+G406</f>
        <v>0</v>
      </c>
      <c r="H413" s="748" t="n">
        <f aca="false">H411+H409+H406</f>
        <v>0</v>
      </c>
      <c r="I413" s="748" t="n">
        <f aca="false">I411+I409+I406</f>
        <v>2902.675</v>
      </c>
      <c r="J413" s="748" t="n">
        <f aca="false">J411+J409+J406</f>
        <v>0</v>
      </c>
    </row>
    <row collapsed="false" customFormat="false" customHeight="false" hidden="true" ht="15.25" outlineLevel="0" r="414">
      <c r="A414" s="652"/>
      <c r="B414" s="676"/>
      <c r="C414" s="676"/>
      <c r="D414" s="676"/>
      <c r="E414" s="676"/>
      <c r="F414" s="676"/>
      <c r="G414" s="676"/>
      <c r="H414" s="676"/>
      <c r="I414" s="676"/>
      <c r="J414" s="676"/>
    </row>
    <row collapsed="false" customFormat="false" customHeight="false" hidden="true" ht="15.25" outlineLevel="0" r="415">
      <c r="A415" s="652" t="s">
        <v>286</v>
      </c>
      <c r="B415" s="676"/>
      <c r="C415" s="676"/>
      <c r="D415" s="676"/>
      <c r="E415" s="676"/>
      <c r="F415" s="676"/>
      <c r="G415" s="676"/>
      <c r="H415" s="676"/>
      <c r="I415" s="676"/>
      <c r="J415" s="676"/>
    </row>
    <row collapsed="false" customFormat="false" customHeight="false" hidden="true" ht="15.25" outlineLevel="0" r="416">
      <c r="A416" s="5" t="s">
        <v>186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collapsed="false" customFormat="false" customHeight="false" hidden="true" ht="15.25" outlineLevel="0" r="417">
      <c r="A417" s="5" t="s">
        <v>287</v>
      </c>
      <c r="B417" s="5"/>
      <c r="C417" s="5"/>
      <c r="D417" s="5"/>
      <c r="E417" s="5"/>
      <c r="F417" s="5"/>
      <c r="G417" s="5"/>
      <c r="H417" s="676"/>
      <c r="I417" s="676"/>
      <c r="J417" s="676"/>
    </row>
    <row collapsed="false" customFormat="false" customHeight="false" hidden="true" ht="14.9" outlineLevel="0" r="418">
      <c r="A418" s="5" t="s">
        <v>288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collapsed="false" customFormat="false" customHeight="false" hidden="true" ht="15.25" outlineLevel="0" r="419">
      <c r="A419" s="7"/>
      <c r="B419" s="676"/>
      <c r="C419" s="676"/>
      <c r="D419" s="676"/>
      <c r="E419" s="676"/>
      <c r="F419" s="676"/>
      <c r="G419" s="676"/>
      <c r="H419" s="676"/>
      <c r="I419" s="676"/>
      <c r="J419" s="676"/>
    </row>
    <row collapsed="false" customFormat="false" customHeight="true" hidden="true" ht="131.25" outlineLevel="0" r="420">
      <c r="A420" s="685" t="s">
        <v>189</v>
      </c>
      <c r="B420" s="654" t="s">
        <v>289</v>
      </c>
      <c r="C420" s="654" t="s">
        <v>290</v>
      </c>
      <c r="D420" s="654" t="s">
        <v>291</v>
      </c>
      <c r="E420" s="654" t="s">
        <v>292</v>
      </c>
      <c r="F420" s="654" t="s">
        <v>293</v>
      </c>
      <c r="G420" s="654" t="s">
        <v>470</v>
      </c>
      <c r="H420" s="654" t="s">
        <v>471</v>
      </c>
      <c r="I420" s="654"/>
      <c r="J420" s="654" t="s">
        <v>294</v>
      </c>
      <c r="K420" s="31" t="s">
        <v>295</v>
      </c>
    </row>
    <row collapsed="false" customFormat="false" customHeight="false" hidden="true" ht="15.25" outlineLevel="0" r="421">
      <c r="A421" s="692" t="s">
        <v>12</v>
      </c>
      <c r="B421" s="654"/>
      <c r="C421" s="654"/>
      <c r="D421" s="654"/>
      <c r="E421" s="654"/>
      <c r="F421" s="654"/>
      <c r="G421" s="654"/>
      <c r="H421" s="654"/>
      <c r="I421" s="654"/>
      <c r="J421" s="654"/>
      <c r="K421" s="31"/>
    </row>
    <row collapsed="false" customFormat="false" customHeight="false" hidden="true" ht="15.25" outlineLevel="0" r="422">
      <c r="A422" s="657" t="n">
        <v>1</v>
      </c>
      <c r="B422" s="657" t="n">
        <v>2</v>
      </c>
      <c r="C422" s="657" t="n">
        <v>3</v>
      </c>
      <c r="D422" s="657" t="n">
        <v>4</v>
      </c>
      <c r="E422" s="657" t="n">
        <v>5</v>
      </c>
      <c r="F422" s="657" t="n">
        <v>6</v>
      </c>
      <c r="G422" s="657" t="n">
        <v>7</v>
      </c>
      <c r="H422" s="656" t="n">
        <v>8</v>
      </c>
      <c r="I422" s="656"/>
      <c r="J422" s="657" t="n">
        <v>9</v>
      </c>
      <c r="K422" s="378" t="n">
        <v>10</v>
      </c>
    </row>
    <row collapsed="false" customFormat="false" customHeight="true" hidden="true" ht="120.75" outlineLevel="0" r="423">
      <c r="A423" s="692" t="n">
        <v>1</v>
      </c>
      <c r="B423" s="693" t="s">
        <v>296</v>
      </c>
      <c r="C423" s="660" t="s">
        <v>202</v>
      </c>
      <c r="D423" s="660" t="s">
        <v>297</v>
      </c>
      <c r="E423" s="660" t="s">
        <v>298</v>
      </c>
      <c r="F423" s="692" t="s">
        <v>183</v>
      </c>
      <c r="G423" s="693" t="n">
        <v>73.5</v>
      </c>
      <c r="H423" s="659" t="s">
        <v>472</v>
      </c>
      <c r="I423" s="659"/>
      <c r="J423" s="660" t="s">
        <v>299</v>
      </c>
      <c r="K423" s="281" t="s">
        <v>300</v>
      </c>
    </row>
    <row collapsed="false" customFormat="false" customHeight="true" hidden="true" ht="15" outlineLevel="0" r="424">
      <c r="A424" s="654" t="n">
        <v>2</v>
      </c>
      <c r="B424" s="699" t="s">
        <v>301</v>
      </c>
      <c r="C424" s="659" t="s">
        <v>204</v>
      </c>
      <c r="D424" s="659" t="s">
        <v>302</v>
      </c>
      <c r="E424" s="659" t="s">
        <v>298</v>
      </c>
      <c r="F424" s="686" t="s">
        <v>303</v>
      </c>
      <c r="G424" s="699" t="n">
        <v>1.2</v>
      </c>
      <c r="H424" s="659" t="s">
        <v>472</v>
      </c>
      <c r="I424" s="659"/>
      <c r="J424" s="659" t="s">
        <v>299</v>
      </c>
      <c r="K424" s="41" t="s">
        <v>300</v>
      </c>
    </row>
    <row collapsed="false" customFormat="false" customHeight="false" hidden="true" ht="157.35" outlineLevel="0" r="425">
      <c r="A425" s="654"/>
      <c r="B425" s="699"/>
      <c r="C425" s="659"/>
      <c r="D425" s="659"/>
      <c r="E425" s="659"/>
      <c r="F425" s="692" t="s">
        <v>304</v>
      </c>
      <c r="G425" s="699"/>
      <c r="H425" s="659"/>
      <c r="I425" s="659"/>
      <c r="J425" s="659"/>
      <c r="K425" s="41"/>
    </row>
    <row collapsed="false" customFormat="false" customHeight="true" hidden="true" ht="135.75" outlineLevel="0" r="426">
      <c r="A426" s="692" t="n">
        <v>3</v>
      </c>
      <c r="B426" s="693" t="s">
        <v>305</v>
      </c>
      <c r="C426" s="660" t="s">
        <v>204</v>
      </c>
      <c r="D426" s="660" t="s">
        <v>306</v>
      </c>
      <c r="E426" s="660" t="s">
        <v>298</v>
      </c>
      <c r="F426" s="692" t="s">
        <v>307</v>
      </c>
      <c r="G426" s="693" t="n">
        <v>10</v>
      </c>
      <c r="H426" s="659" t="s">
        <v>472</v>
      </c>
      <c r="I426" s="659"/>
      <c r="J426" s="660" t="s">
        <v>120</v>
      </c>
      <c r="K426" s="281" t="s">
        <v>300</v>
      </c>
    </row>
    <row collapsed="false" customFormat="false" customHeight="true" hidden="true" ht="120.75" outlineLevel="0" r="427">
      <c r="A427" s="692" t="n">
        <v>4</v>
      </c>
      <c r="B427" s="693" t="s">
        <v>308</v>
      </c>
      <c r="C427" s="660" t="s">
        <v>202</v>
      </c>
      <c r="D427" s="660" t="s">
        <v>309</v>
      </c>
      <c r="E427" s="660" t="s">
        <v>298</v>
      </c>
      <c r="F427" s="660" t="s">
        <v>183</v>
      </c>
      <c r="G427" s="693" t="n">
        <v>91</v>
      </c>
      <c r="H427" s="659" t="s">
        <v>472</v>
      </c>
      <c r="I427" s="659"/>
      <c r="J427" s="660" t="s">
        <v>310</v>
      </c>
      <c r="K427" s="281" t="s">
        <v>300</v>
      </c>
    </row>
    <row collapsed="false" customFormat="false" customHeight="true" hidden="true" ht="150.75" outlineLevel="0" r="428">
      <c r="A428" s="692" t="n">
        <v>5</v>
      </c>
      <c r="B428" s="693" t="s">
        <v>311</v>
      </c>
      <c r="C428" s="660" t="s">
        <v>312</v>
      </c>
      <c r="D428" s="693" t="s">
        <v>313</v>
      </c>
      <c r="E428" s="660" t="s">
        <v>298</v>
      </c>
      <c r="F428" s="660" t="s">
        <v>183</v>
      </c>
      <c r="G428" s="693" t="n">
        <v>165</v>
      </c>
      <c r="H428" s="659" t="s">
        <v>473</v>
      </c>
      <c r="I428" s="659"/>
      <c r="J428" s="660" t="s">
        <v>69</v>
      </c>
      <c r="K428" s="281" t="s">
        <v>300</v>
      </c>
    </row>
    <row collapsed="false" customFormat="false" customHeight="true" hidden="true" ht="150.75" outlineLevel="0" r="429">
      <c r="A429" s="692" t="n">
        <v>6</v>
      </c>
      <c r="B429" s="693" t="s">
        <v>314</v>
      </c>
      <c r="C429" s="660" t="s">
        <v>208</v>
      </c>
      <c r="D429" s="660" t="s">
        <v>315</v>
      </c>
      <c r="E429" s="660" t="s">
        <v>298</v>
      </c>
      <c r="F429" s="660" t="s">
        <v>183</v>
      </c>
      <c r="G429" s="693" t="n">
        <v>13.4</v>
      </c>
      <c r="H429" s="659" t="s">
        <v>472</v>
      </c>
      <c r="I429" s="659"/>
      <c r="J429" s="660" t="s">
        <v>310</v>
      </c>
      <c r="K429" s="281" t="s">
        <v>300</v>
      </c>
    </row>
    <row collapsed="false" customFormat="false" customHeight="true" hidden="true" ht="15" outlineLevel="0" r="430">
      <c r="A430" s="654" t="n">
        <v>7</v>
      </c>
      <c r="B430" s="699" t="s">
        <v>316</v>
      </c>
      <c r="C430" s="659" t="s">
        <v>204</v>
      </c>
      <c r="D430" s="659" t="s">
        <v>317</v>
      </c>
      <c r="E430" s="659" t="s">
        <v>298</v>
      </c>
      <c r="F430" s="686" t="s">
        <v>318</v>
      </c>
      <c r="G430" s="699" t="n">
        <v>100</v>
      </c>
      <c r="H430" s="659" t="s">
        <v>472</v>
      </c>
      <c r="I430" s="659"/>
      <c r="J430" s="659" t="s">
        <v>120</v>
      </c>
      <c r="K430" s="41" t="s">
        <v>300</v>
      </c>
    </row>
    <row collapsed="false" customFormat="false" customHeight="false" hidden="true" ht="15.25" outlineLevel="0" r="431">
      <c r="A431" s="654"/>
      <c r="B431" s="699"/>
      <c r="C431" s="659"/>
      <c r="D431" s="659"/>
      <c r="E431" s="659"/>
      <c r="F431" s="686"/>
      <c r="G431" s="699"/>
      <c r="H431" s="659"/>
      <c r="I431" s="659"/>
      <c r="J431" s="659"/>
      <c r="K431" s="41"/>
    </row>
    <row collapsed="false" customFormat="false" customHeight="false" hidden="true" ht="157.35" outlineLevel="0" r="432">
      <c r="A432" s="654"/>
      <c r="B432" s="699"/>
      <c r="C432" s="659"/>
      <c r="D432" s="659"/>
      <c r="E432" s="659"/>
      <c r="F432" s="692" t="s">
        <v>319</v>
      </c>
      <c r="G432" s="699"/>
      <c r="H432" s="659"/>
      <c r="I432" s="659"/>
      <c r="J432" s="659"/>
      <c r="K432" s="41"/>
    </row>
    <row collapsed="false" customFormat="false" customHeight="true" hidden="true" ht="15" outlineLevel="0" r="433">
      <c r="A433" s="654" t="n">
        <v>8</v>
      </c>
      <c r="B433" s="659" t="s">
        <v>320</v>
      </c>
      <c r="C433" s="659" t="s">
        <v>204</v>
      </c>
      <c r="D433" s="659" t="s">
        <v>321</v>
      </c>
      <c r="E433" s="659" t="s">
        <v>298</v>
      </c>
      <c r="F433" s="686" t="s">
        <v>322</v>
      </c>
      <c r="G433" s="699" t="n">
        <v>100</v>
      </c>
      <c r="H433" s="659" t="s">
        <v>472</v>
      </c>
      <c r="I433" s="659"/>
      <c r="J433" s="659" t="s">
        <v>120</v>
      </c>
      <c r="K433" s="41" t="s">
        <v>300</v>
      </c>
    </row>
    <row collapsed="false" customFormat="false" customHeight="false" hidden="true" ht="15.25" outlineLevel="0" r="434">
      <c r="A434" s="654"/>
      <c r="B434" s="659"/>
      <c r="C434" s="659"/>
      <c r="D434" s="659"/>
      <c r="E434" s="659"/>
      <c r="F434" s="686"/>
      <c r="G434" s="699"/>
      <c r="H434" s="659"/>
      <c r="I434" s="659"/>
      <c r="J434" s="659"/>
      <c r="K434" s="41"/>
    </row>
    <row collapsed="false" customFormat="false" customHeight="false" hidden="true" ht="157.35" outlineLevel="0" r="435">
      <c r="A435" s="654"/>
      <c r="B435" s="659"/>
      <c r="C435" s="659"/>
      <c r="D435" s="659"/>
      <c r="E435" s="659"/>
      <c r="F435" s="692" t="s">
        <v>323</v>
      </c>
      <c r="G435" s="699"/>
      <c r="H435" s="659"/>
      <c r="I435" s="659"/>
      <c r="J435" s="659"/>
      <c r="K435" s="41"/>
    </row>
    <row collapsed="false" customFormat="false" customHeight="true" hidden="true" ht="105.75" outlineLevel="0" r="436">
      <c r="A436" s="692" t="n">
        <v>9</v>
      </c>
      <c r="B436" s="660" t="s">
        <v>324</v>
      </c>
      <c r="C436" s="660" t="s">
        <v>212</v>
      </c>
      <c r="D436" s="660" t="s">
        <v>325</v>
      </c>
      <c r="E436" s="660" t="s">
        <v>298</v>
      </c>
      <c r="F436" s="660" t="s">
        <v>183</v>
      </c>
      <c r="G436" s="693" t="n">
        <v>17</v>
      </c>
      <c r="H436" s="659" t="s">
        <v>472</v>
      </c>
      <c r="I436" s="659"/>
      <c r="J436" s="660" t="s">
        <v>326</v>
      </c>
      <c r="K436" s="281" t="s">
        <v>300</v>
      </c>
    </row>
    <row collapsed="false" customFormat="false" customHeight="true" hidden="true" ht="135.75" outlineLevel="0" r="437">
      <c r="A437" s="692" t="n">
        <v>10</v>
      </c>
      <c r="B437" s="693" t="s">
        <v>327</v>
      </c>
      <c r="C437" s="660" t="s">
        <v>212</v>
      </c>
      <c r="D437" s="693" t="s">
        <v>328</v>
      </c>
      <c r="E437" s="660" t="s">
        <v>298</v>
      </c>
      <c r="F437" s="660" t="s">
        <v>183</v>
      </c>
      <c r="G437" s="660" t="n">
        <v>1</v>
      </c>
      <c r="H437" s="659" t="s">
        <v>472</v>
      </c>
      <c r="I437" s="659"/>
      <c r="J437" s="660" t="s">
        <v>120</v>
      </c>
      <c r="K437" s="281" t="s">
        <v>300</v>
      </c>
    </row>
    <row collapsed="false" customFormat="false" customHeight="true" hidden="true" ht="150.75" outlineLevel="0" r="438">
      <c r="A438" s="692" t="n">
        <v>11</v>
      </c>
      <c r="B438" s="693" t="s">
        <v>329</v>
      </c>
      <c r="C438" s="660" t="s">
        <v>204</v>
      </c>
      <c r="D438" s="660" t="s">
        <v>330</v>
      </c>
      <c r="E438" s="660" t="s">
        <v>331</v>
      </c>
      <c r="F438" s="692" t="s">
        <v>332</v>
      </c>
      <c r="G438" s="660" t="s">
        <v>183</v>
      </c>
      <c r="H438" s="659" t="s">
        <v>472</v>
      </c>
      <c r="I438" s="659"/>
      <c r="J438" s="660" t="s">
        <v>120</v>
      </c>
      <c r="K438" s="281" t="s">
        <v>300</v>
      </c>
    </row>
    <row collapsed="false" customFormat="false" customHeight="true" hidden="true" ht="15" outlineLevel="0" r="439">
      <c r="A439" s="654" t="n">
        <v>12</v>
      </c>
      <c r="B439" s="699" t="s">
        <v>333</v>
      </c>
      <c r="C439" s="659" t="s">
        <v>204</v>
      </c>
      <c r="D439" s="659" t="s">
        <v>334</v>
      </c>
      <c r="E439" s="659" t="s">
        <v>298</v>
      </c>
      <c r="F439" s="686" t="s">
        <v>335</v>
      </c>
      <c r="G439" s="659" t="s">
        <v>183</v>
      </c>
      <c r="H439" s="659" t="s">
        <v>472</v>
      </c>
      <c r="I439" s="659"/>
      <c r="J439" s="659" t="s">
        <v>120</v>
      </c>
      <c r="K439" s="41" t="s">
        <v>300</v>
      </c>
    </row>
    <row collapsed="false" customFormat="false" customHeight="false" hidden="true" ht="200.1" outlineLevel="0" r="440">
      <c r="A440" s="654"/>
      <c r="B440" s="699"/>
      <c r="C440" s="659"/>
      <c r="D440" s="659"/>
      <c r="E440" s="659"/>
      <c r="F440" s="692" t="s">
        <v>336</v>
      </c>
      <c r="G440" s="659"/>
      <c r="H440" s="659"/>
      <c r="I440" s="659"/>
      <c r="J440" s="659"/>
      <c r="K440" s="41"/>
    </row>
    <row collapsed="false" customFormat="false" customHeight="true" hidden="true" ht="15" outlineLevel="0" r="441">
      <c r="A441" s="654" t="n">
        <v>13</v>
      </c>
      <c r="B441" s="659" t="s">
        <v>337</v>
      </c>
      <c r="C441" s="659" t="s">
        <v>204</v>
      </c>
      <c r="D441" s="659" t="s">
        <v>338</v>
      </c>
      <c r="E441" s="659" t="s">
        <v>339</v>
      </c>
      <c r="F441" s="686" t="s">
        <v>340</v>
      </c>
      <c r="G441" s="659" t="n">
        <v>13</v>
      </c>
      <c r="H441" s="659" t="s">
        <v>472</v>
      </c>
      <c r="I441" s="659" t="s">
        <v>341</v>
      </c>
      <c r="J441" s="659"/>
      <c r="K441" s="41" t="s">
        <v>300</v>
      </c>
    </row>
    <row collapsed="false" customFormat="false" customHeight="false" hidden="true" ht="185.85" outlineLevel="0" r="442">
      <c r="A442" s="654"/>
      <c r="B442" s="659"/>
      <c r="C442" s="659"/>
      <c r="D442" s="659"/>
      <c r="E442" s="659"/>
      <c r="F442" s="692" t="s">
        <v>342</v>
      </c>
      <c r="G442" s="659"/>
      <c r="H442" s="659"/>
      <c r="I442" s="659"/>
      <c r="J442" s="659"/>
      <c r="K442" s="41"/>
    </row>
    <row collapsed="false" customFormat="false" customHeight="true" hidden="true" ht="120.75" outlineLevel="0" r="443">
      <c r="A443" s="692" t="n">
        <v>14</v>
      </c>
      <c r="B443" s="660" t="s">
        <v>343</v>
      </c>
      <c r="C443" s="660" t="s">
        <v>223</v>
      </c>
      <c r="D443" s="660" t="s">
        <v>344</v>
      </c>
      <c r="E443" s="660" t="s">
        <v>339</v>
      </c>
      <c r="F443" s="660" t="s">
        <v>183</v>
      </c>
      <c r="G443" s="660" t="n">
        <v>950</v>
      </c>
      <c r="H443" s="660" t="s">
        <v>472</v>
      </c>
      <c r="I443" s="659" t="s">
        <v>345</v>
      </c>
      <c r="J443" s="659"/>
      <c r="K443" s="281" t="s">
        <v>300</v>
      </c>
    </row>
    <row collapsed="false" customFormat="false" customHeight="true" hidden="true" ht="120.75" outlineLevel="0" r="444">
      <c r="A444" s="692" t="n">
        <v>15</v>
      </c>
      <c r="B444" s="660" t="s">
        <v>346</v>
      </c>
      <c r="C444" s="660" t="s">
        <v>223</v>
      </c>
      <c r="D444" s="660" t="s">
        <v>347</v>
      </c>
      <c r="E444" s="660" t="s">
        <v>339</v>
      </c>
      <c r="F444" s="660" t="s">
        <v>183</v>
      </c>
      <c r="G444" s="660" t="n">
        <v>95</v>
      </c>
      <c r="H444" s="660" t="s">
        <v>472</v>
      </c>
      <c r="I444" s="659" t="s">
        <v>348</v>
      </c>
      <c r="J444" s="659"/>
      <c r="K444" s="281" t="s">
        <v>300</v>
      </c>
    </row>
    <row collapsed="false" customFormat="false" customHeight="true" hidden="true" ht="15" outlineLevel="0" r="445">
      <c r="A445" s="654" t="n">
        <v>16</v>
      </c>
      <c r="B445" s="699" t="s">
        <v>349</v>
      </c>
      <c r="C445" s="659" t="s">
        <v>204</v>
      </c>
      <c r="D445" s="699" t="s">
        <v>350</v>
      </c>
      <c r="E445" s="659" t="s">
        <v>339</v>
      </c>
      <c r="F445" s="686" t="s">
        <v>303</v>
      </c>
      <c r="G445" s="659" t="n">
        <v>7.7</v>
      </c>
      <c r="H445" s="659" t="s">
        <v>472</v>
      </c>
      <c r="I445" s="659" t="s">
        <v>69</v>
      </c>
      <c r="J445" s="659"/>
      <c r="K445" s="41" t="s">
        <v>300</v>
      </c>
    </row>
    <row collapsed="false" customFormat="false" customHeight="false" hidden="true" ht="150.6" outlineLevel="0" r="446">
      <c r="A446" s="654"/>
      <c r="B446" s="699"/>
      <c r="C446" s="659"/>
      <c r="D446" s="699"/>
      <c r="E446" s="659"/>
      <c r="F446" s="692" t="s">
        <v>351</v>
      </c>
      <c r="G446" s="659"/>
      <c r="H446" s="659"/>
      <c r="I446" s="659"/>
      <c r="J446" s="659"/>
      <c r="K446" s="41"/>
    </row>
    <row collapsed="false" customFormat="false" customHeight="true" hidden="true" ht="105.75" outlineLevel="0" r="447">
      <c r="A447" s="692" t="n">
        <v>17</v>
      </c>
      <c r="B447" s="693" t="s">
        <v>352</v>
      </c>
      <c r="C447" s="660" t="s">
        <v>223</v>
      </c>
      <c r="D447" s="660" t="s">
        <v>353</v>
      </c>
      <c r="E447" s="660" t="s">
        <v>339</v>
      </c>
      <c r="F447" s="660" t="s">
        <v>183</v>
      </c>
      <c r="G447" s="693" t="n">
        <v>3890</v>
      </c>
      <c r="H447" s="660" t="s">
        <v>472</v>
      </c>
      <c r="I447" s="659" t="s">
        <v>69</v>
      </c>
      <c r="J447" s="659"/>
      <c r="K447" s="281" t="s">
        <v>300</v>
      </c>
    </row>
    <row collapsed="false" customFormat="false" customHeight="false" hidden="true" ht="15.25" outlineLevel="0" r="448">
      <c r="A448" s="662"/>
      <c r="B448" s="662"/>
      <c r="C448" s="662"/>
      <c r="D448" s="662"/>
      <c r="E448" s="662"/>
      <c r="F448" s="662"/>
      <c r="G448" s="662"/>
      <c r="H448" s="662"/>
      <c r="I448" s="662"/>
      <c r="J448" s="662"/>
      <c r="K448" s="150"/>
    </row>
    <row collapsed="false" customFormat="false" customHeight="false" hidden="true" ht="15.25" outlineLevel="0" r="449">
      <c r="A449" s="7"/>
      <c r="B449" s="676"/>
      <c r="C449" s="676"/>
      <c r="D449" s="676"/>
      <c r="E449" s="676"/>
      <c r="F449" s="676"/>
      <c r="G449" s="676"/>
      <c r="H449" s="676"/>
      <c r="I449" s="676"/>
      <c r="J449" s="676"/>
    </row>
    <row collapsed="false" customFormat="false" customHeight="false" hidden="true" ht="15.25" outlineLevel="0" r="450">
      <c r="A450" s="7" t="s">
        <v>81</v>
      </c>
      <c r="B450" s="676"/>
      <c r="C450" s="676"/>
      <c r="D450" s="676"/>
      <c r="E450" s="676"/>
      <c r="F450" s="676"/>
      <c r="G450" s="676"/>
      <c r="H450" s="676"/>
      <c r="I450" s="676"/>
      <c r="J450" s="676"/>
    </row>
    <row collapsed="false" customFormat="false" customHeight="false" hidden="true" ht="15.25" outlineLevel="0" r="451">
      <c r="A451" s="626" t="s">
        <v>354</v>
      </c>
      <c r="B451" s="676"/>
      <c r="C451" s="676"/>
      <c r="D451" s="676"/>
      <c r="E451" s="676"/>
      <c r="F451" s="676"/>
      <c r="G451" s="676"/>
      <c r="H451" s="676"/>
      <c r="I451" s="676"/>
      <c r="J451" s="676"/>
    </row>
    <row collapsed="false" customFormat="false" customHeight="false" hidden="true" ht="15.25" outlineLevel="0" r="452">
      <c r="A452" s="626" t="s">
        <v>355</v>
      </c>
      <c r="B452" s="676"/>
      <c r="C452" s="676"/>
      <c r="D452" s="676"/>
      <c r="E452" s="676"/>
      <c r="F452" s="676"/>
      <c r="G452" s="676"/>
      <c r="H452" s="676"/>
      <c r="I452" s="676"/>
      <c r="J452" s="676"/>
    </row>
    <row collapsed="false" customFormat="false" customHeight="false" hidden="true" ht="15.25" outlineLevel="0" r="453">
      <c r="A453" s="626" t="s">
        <v>356</v>
      </c>
      <c r="B453" s="676"/>
      <c r="C453" s="676"/>
      <c r="D453" s="676"/>
      <c r="E453" s="676"/>
      <c r="F453" s="676"/>
      <c r="G453" s="676"/>
      <c r="H453" s="676"/>
      <c r="I453" s="676"/>
      <c r="J453" s="676"/>
    </row>
    <row collapsed="false" customFormat="false" customHeight="false" hidden="true" ht="15.25" outlineLevel="0" r="454">
      <c r="A454" s="626" t="s">
        <v>357</v>
      </c>
      <c r="B454" s="676"/>
      <c r="C454" s="676"/>
      <c r="D454" s="676"/>
      <c r="E454" s="676"/>
      <c r="F454" s="676"/>
      <c r="G454" s="676"/>
      <c r="H454" s="676"/>
      <c r="I454" s="676"/>
      <c r="J454" s="676"/>
    </row>
    <row collapsed="false" customFormat="false" customHeight="false" hidden="true" ht="15.25" outlineLevel="0" r="455">
      <c r="A455" s="626" t="s">
        <v>358</v>
      </c>
      <c r="B455" s="676"/>
      <c r="C455" s="676"/>
      <c r="D455" s="676"/>
      <c r="E455" s="676"/>
      <c r="F455" s="676"/>
      <c r="G455" s="676"/>
      <c r="H455" s="676"/>
      <c r="I455" s="676"/>
      <c r="J455" s="676"/>
    </row>
    <row collapsed="false" customFormat="false" customHeight="false" hidden="true" ht="15.25" outlineLevel="0" r="456">
      <c r="A456" s="626" t="s">
        <v>359</v>
      </c>
      <c r="B456" s="676"/>
      <c r="C456" s="676"/>
      <c r="D456" s="676"/>
      <c r="E456" s="676"/>
      <c r="F456" s="676"/>
      <c r="G456" s="676"/>
      <c r="H456" s="676"/>
      <c r="I456" s="676"/>
      <c r="J456" s="676"/>
    </row>
    <row collapsed="false" customFormat="false" customHeight="false" hidden="true" ht="15.25" outlineLevel="0" r="457">
      <c r="A457" s="652"/>
      <c r="B457" s="676"/>
      <c r="C457" s="676"/>
      <c r="D457" s="676"/>
      <c r="E457" s="676"/>
      <c r="F457" s="676"/>
      <c r="G457" s="676"/>
      <c r="H457" s="676"/>
      <c r="I457" s="676"/>
      <c r="J457" s="676"/>
    </row>
    <row collapsed="false" customFormat="false" customHeight="false" hidden="true" ht="15.25" outlineLevel="0" r="458">
      <c r="A458" s="652" t="s">
        <v>360</v>
      </c>
      <c r="B458" s="676"/>
      <c r="C458" s="676"/>
      <c r="D458" s="676"/>
      <c r="E458" s="676"/>
      <c r="F458" s="676"/>
      <c r="G458" s="676"/>
      <c r="H458" s="676"/>
      <c r="I458" s="676"/>
      <c r="J458" s="676"/>
    </row>
    <row collapsed="false" customFormat="false" customHeight="false" hidden="true" ht="15.25" outlineLevel="0" r="459">
      <c r="A459" s="653"/>
      <c r="B459" s="676"/>
      <c r="C459" s="676"/>
      <c r="D459" s="676"/>
      <c r="E459" s="676"/>
      <c r="F459" s="676"/>
      <c r="G459" s="676"/>
      <c r="H459" s="676"/>
      <c r="I459" s="676"/>
      <c r="J459" s="676"/>
    </row>
    <row collapsed="false" customFormat="false" customHeight="false" hidden="true" ht="15.25" outlineLevel="0" r="460">
      <c r="A460" s="825"/>
      <c r="B460" s="676"/>
      <c r="C460" s="676"/>
      <c r="D460" s="676"/>
      <c r="E460" s="676"/>
      <c r="F460" s="676"/>
      <c r="G460" s="676"/>
      <c r="H460" s="676"/>
      <c r="I460" s="676"/>
      <c r="J460" s="676"/>
    </row>
    <row collapsed="false" customFormat="false" customHeight="false" hidden="true" ht="15.25" outlineLevel="0" r="461">
      <c r="A461" s="5" t="s">
        <v>361</v>
      </c>
      <c r="B461" s="5"/>
      <c r="C461" s="5"/>
      <c r="D461" s="5"/>
      <c r="E461" s="5"/>
      <c r="F461" s="5"/>
      <c r="G461" s="676"/>
      <c r="H461" s="676"/>
      <c r="I461" s="676"/>
      <c r="J461" s="676"/>
    </row>
    <row collapsed="false" customFormat="false" customHeight="false" hidden="true" ht="16.95" outlineLevel="0" r="462">
      <c r="A462" s="5" t="s">
        <v>362</v>
      </c>
      <c r="B462" s="5"/>
      <c r="C462" s="5"/>
      <c r="D462" s="5"/>
      <c r="E462" s="5"/>
      <c r="F462" s="5"/>
      <c r="G462" s="5"/>
      <c r="H462" s="5"/>
      <c r="I462" s="676"/>
      <c r="J462" s="676"/>
    </row>
    <row collapsed="false" customFormat="false" customHeight="false" hidden="true" ht="15.25" outlineLevel="0" r="463">
      <c r="A463" s="7"/>
      <c r="B463" s="676"/>
      <c r="C463" s="676"/>
      <c r="D463" s="676"/>
      <c r="E463" s="676"/>
      <c r="F463" s="676"/>
      <c r="G463" s="676"/>
      <c r="H463" s="676"/>
      <c r="I463" s="676"/>
      <c r="J463" s="676"/>
    </row>
    <row collapsed="false" customFormat="false" customHeight="false" hidden="true" ht="15.25" outlineLevel="0" r="464">
      <c r="A464" s="626" t="s">
        <v>363</v>
      </c>
      <c r="B464" s="676"/>
      <c r="C464" s="676"/>
      <c r="D464" s="676"/>
      <c r="E464" s="676"/>
      <c r="F464" s="676"/>
      <c r="G464" s="676"/>
      <c r="H464" s="676"/>
      <c r="I464" s="676"/>
      <c r="J464" s="676"/>
    </row>
    <row collapsed="false" customFormat="false" customHeight="false" hidden="true" ht="15.25" outlineLevel="0" r="465">
      <c r="A465" s="626" t="s">
        <v>364</v>
      </c>
      <c r="B465" s="676"/>
      <c r="C465" s="676"/>
      <c r="D465" s="676"/>
      <c r="E465" s="676"/>
      <c r="F465" s="676"/>
      <c r="G465" s="676"/>
      <c r="H465" s="676"/>
      <c r="I465" s="676"/>
      <c r="J465" s="676"/>
    </row>
    <row collapsed="false" customFormat="false" customHeight="false" hidden="true" ht="15.25" outlineLevel="0" r="466">
      <c r="A466" s="626"/>
      <c r="B466" s="676"/>
      <c r="C466" s="676"/>
      <c r="D466" s="676"/>
      <c r="E466" s="676"/>
      <c r="F466" s="676"/>
      <c r="G466" s="676"/>
      <c r="H466" s="676"/>
      <c r="I466" s="676"/>
      <c r="J466" s="676"/>
    </row>
    <row collapsed="false" customFormat="false" customHeight="true" hidden="true" ht="177.75" outlineLevel="0" r="467">
      <c r="A467" s="654" t="s">
        <v>365</v>
      </c>
      <c r="B467" s="654" t="s">
        <v>366</v>
      </c>
      <c r="C467" s="654" t="s">
        <v>367</v>
      </c>
      <c r="D467" s="654" t="s">
        <v>368</v>
      </c>
      <c r="E467" s="654" t="s">
        <v>369</v>
      </c>
      <c r="F467" s="654" t="s">
        <v>370</v>
      </c>
      <c r="G467" s="654"/>
      <c r="H467" s="654"/>
      <c r="I467" s="654"/>
      <c r="J467" s="654" t="s">
        <v>371</v>
      </c>
      <c r="K467" s="654"/>
      <c r="L467" s="654"/>
      <c r="M467" s="654"/>
      <c r="N467" s="31" t="s">
        <v>474</v>
      </c>
      <c r="O467" s="31"/>
      <c r="P467" s="31"/>
      <c r="Q467" s="31"/>
    </row>
    <row collapsed="false" customFormat="false" customHeight="false" hidden="true" ht="72.55" outlineLevel="0" r="468">
      <c r="A468" s="654"/>
      <c r="B468" s="654"/>
      <c r="C468" s="654"/>
      <c r="D468" s="654"/>
      <c r="E468" s="654"/>
      <c r="F468" s="692" t="s">
        <v>94</v>
      </c>
      <c r="G468" s="692" t="s">
        <v>95</v>
      </c>
      <c r="H468" s="692" t="s">
        <v>373</v>
      </c>
      <c r="I468" s="692" t="s">
        <v>372</v>
      </c>
      <c r="J468" s="692" t="s">
        <v>94</v>
      </c>
      <c r="K468" s="36" t="s">
        <v>95</v>
      </c>
      <c r="L468" s="36" t="s">
        <v>373</v>
      </c>
      <c r="M468" s="36" t="s">
        <v>372</v>
      </c>
      <c r="N468" s="36" t="s">
        <v>94</v>
      </c>
      <c r="O468" s="36" t="s">
        <v>95</v>
      </c>
      <c r="P468" s="36" t="s">
        <v>373</v>
      </c>
      <c r="Q468" s="165" t="s">
        <v>372</v>
      </c>
    </row>
    <row collapsed="false" customFormat="false" customHeight="false" hidden="true" ht="15.25" outlineLevel="0" r="469">
      <c r="A469" s="657" t="n">
        <v>1</v>
      </c>
      <c r="B469" s="657" t="n">
        <v>2</v>
      </c>
      <c r="C469" s="657" t="n">
        <v>3</v>
      </c>
      <c r="D469" s="657" t="n">
        <v>4</v>
      </c>
      <c r="E469" s="657" t="n">
        <v>5</v>
      </c>
      <c r="F469" s="657" t="n">
        <v>6</v>
      </c>
      <c r="G469" s="657" t="n">
        <v>7</v>
      </c>
      <c r="H469" s="657" t="n">
        <v>8</v>
      </c>
      <c r="I469" s="657" t="n">
        <v>9</v>
      </c>
      <c r="J469" s="657" t="n">
        <v>10</v>
      </c>
      <c r="K469" s="231" t="n">
        <v>11</v>
      </c>
      <c r="L469" s="231" t="n">
        <v>12</v>
      </c>
      <c r="M469" s="231" t="n">
        <v>13</v>
      </c>
      <c r="N469" s="231" t="n">
        <v>14</v>
      </c>
      <c r="O469" s="231" t="n">
        <v>15</v>
      </c>
      <c r="P469" s="231" t="n">
        <v>16</v>
      </c>
      <c r="Q469" s="378" t="n">
        <v>17</v>
      </c>
    </row>
    <row collapsed="false" customFormat="false" customHeight="true" hidden="true" ht="15.75" outlineLevel="0" r="470">
      <c r="A470" s="692" t="n">
        <v>1</v>
      </c>
      <c r="B470" s="691" t="s">
        <v>374</v>
      </c>
      <c r="C470" s="691"/>
      <c r="D470" s="691"/>
      <c r="E470" s="691"/>
      <c r="F470" s="691"/>
      <c r="G470" s="691"/>
      <c r="H470" s="691"/>
      <c r="I470" s="691"/>
      <c r="J470" s="691"/>
      <c r="K470" s="691"/>
      <c r="L470" s="691"/>
      <c r="M470" s="691"/>
      <c r="N470" s="691"/>
      <c r="O470" s="691"/>
      <c r="P470" s="691"/>
      <c r="Q470" s="691"/>
    </row>
    <row collapsed="false" customFormat="false" customHeight="false" hidden="true" ht="128.9" outlineLevel="0" r="471">
      <c r="A471" s="826" t="s">
        <v>18</v>
      </c>
      <c r="B471" s="660" t="s">
        <v>65</v>
      </c>
      <c r="C471" s="660"/>
      <c r="D471" s="660"/>
      <c r="E471" s="660"/>
      <c r="F471" s="660"/>
      <c r="G471" s="660"/>
      <c r="H471" s="660"/>
      <c r="I471" s="660"/>
      <c r="J471" s="660"/>
      <c r="K471" s="44"/>
      <c r="L471" s="44"/>
      <c r="M471" s="44"/>
      <c r="N471" s="44"/>
      <c r="O471" s="44"/>
      <c r="P471" s="44"/>
      <c r="Q471" s="380"/>
    </row>
    <row collapsed="false" customFormat="false" customHeight="false" hidden="true" ht="100.4" outlineLevel="0" r="472">
      <c r="A472" s="826" t="s">
        <v>23</v>
      </c>
      <c r="B472" s="660" t="s">
        <v>68</v>
      </c>
      <c r="C472" s="660"/>
      <c r="D472" s="660"/>
      <c r="E472" s="660"/>
      <c r="F472" s="660"/>
      <c r="G472" s="660"/>
      <c r="H472" s="660"/>
      <c r="I472" s="660"/>
      <c r="J472" s="660"/>
      <c r="K472" s="44"/>
      <c r="L472" s="44"/>
      <c r="M472" s="44"/>
      <c r="N472" s="44"/>
      <c r="O472" s="44"/>
      <c r="P472" s="44"/>
      <c r="Q472" s="380"/>
    </row>
    <row collapsed="false" customFormat="false" customHeight="true" hidden="true" ht="15.75" outlineLevel="0" r="473">
      <c r="A473" s="692" t="n">
        <v>2</v>
      </c>
      <c r="B473" s="691" t="s">
        <v>115</v>
      </c>
      <c r="C473" s="691"/>
      <c r="D473" s="691"/>
      <c r="E473" s="691"/>
      <c r="F473" s="691"/>
      <c r="G473" s="691"/>
      <c r="H473" s="691"/>
      <c r="I473" s="691"/>
      <c r="J473" s="691"/>
      <c r="K473" s="691"/>
      <c r="L473" s="691"/>
      <c r="M473" s="691"/>
      <c r="N473" s="691"/>
      <c r="O473" s="691"/>
      <c r="P473" s="691"/>
      <c r="Q473" s="691"/>
    </row>
    <row collapsed="false" customFormat="false" customHeight="false" hidden="true" ht="200.1" outlineLevel="0" r="474">
      <c r="A474" s="826" t="s">
        <v>274</v>
      </c>
      <c r="B474" s="660" t="s">
        <v>220</v>
      </c>
      <c r="C474" s="660"/>
      <c r="D474" s="660"/>
      <c r="E474" s="660"/>
      <c r="F474" s="660"/>
      <c r="G474" s="660"/>
      <c r="H474" s="660"/>
      <c r="I474" s="660"/>
      <c r="J474" s="660"/>
      <c r="K474" s="44"/>
      <c r="L474" s="44"/>
      <c r="M474" s="44"/>
      <c r="N474" s="44"/>
      <c r="O474" s="44"/>
      <c r="P474" s="44"/>
      <c r="Q474" s="380"/>
    </row>
    <row collapsed="false" customFormat="false" customHeight="false" hidden="true" ht="171.6" outlineLevel="0" r="475">
      <c r="A475" s="826" t="s">
        <v>46</v>
      </c>
      <c r="B475" s="660" t="s">
        <v>224</v>
      </c>
      <c r="C475" s="660"/>
      <c r="D475" s="660"/>
      <c r="E475" s="660"/>
      <c r="F475" s="660"/>
      <c r="G475" s="660"/>
      <c r="H475" s="660"/>
      <c r="I475" s="660"/>
      <c r="J475" s="660"/>
      <c r="K475" s="44"/>
      <c r="L475" s="44"/>
      <c r="M475" s="44"/>
      <c r="N475" s="44"/>
      <c r="O475" s="44"/>
      <c r="P475" s="44"/>
      <c r="Q475" s="380"/>
    </row>
    <row collapsed="false" customFormat="false" customHeight="true" hidden="true" ht="15.75" outlineLevel="0" r="476">
      <c r="A476" s="826" t="n">
        <v>3</v>
      </c>
      <c r="B476" s="691" t="s">
        <v>375</v>
      </c>
      <c r="C476" s="691"/>
      <c r="D476" s="691"/>
      <c r="E476" s="691"/>
      <c r="F476" s="691"/>
      <c r="G476" s="691"/>
      <c r="H476" s="691"/>
      <c r="I476" s="691"/>
      <c r="J476" s="691"/>
      <c r="K476" s="691"/>
      <c r="L476" s="691"/>
      <c r="M476" s="691"/>
      <c r="N476" s="691"/>
      <c r="O476" s="691"/>
      <c r="P476" s="691"/>
      <c r="Q476" s="691"/>
    </row>
    <row collapsed="false" customFormat="false" customHeight="false" hidden="true" ht="107.15" outlineLevel="0" r="477">
      <c r="A477" s="826" t="s">
        <v>52</v>
      </c>
      <c r="B477" s="660" t="s">
        <v>376</v>
      </c>
      <c r="C477" s="660"/>
      <c r="D477" s="660"/>
      <c r="E477" s="660"/>
      <c r="F477" s="660"/>
      <c r="G477" s="660"/>
      <c r="H477" s="660"/>
      <c r="I477" s="660"/>
      <c r="J477" s="660"/>
      <c r="K477" s="44"/>
      <c r="L477" s="44"/>
      <c r="M477" s="44"/>
      <c r="N477" s="44"/>
      <c r="O477" s="44"/>
      <c r="P477" s="44"/>
      <c r="Q477" s="380"/>
    </row>
    <row collapsed="false" customFormat="false" customHeight="false" hidden="true" ht="15.25" outlineLevel="0" r="478">
      <c r="A478" s="626"/>
      <c r="B478" s="676"/>
      <c r="C478" s="676"/>
      <c r="D478" s="676"/>
      <c r="E478" s="676"/>
      <c r="F478" s="676"/>
      <c r="G478" s="676"/>
      <c r="H478" s="676"/>
      <c r="I478" s="676"/>
      <c r="J478" s="676"/>
    </row>
    <row collapsed="false" customFormat="false" customHeight="false" hidden="true" ht="15.25" outlineLevel="0" r="479">
      <c r="A479" s="7" t="s">
        <v>81</v>
      </c>
      <c r="B479" s="676"/>
      <c r="C479" s="676"/>
      <c r="D479" s="676"/>
      <c r="E479" s="676"/>
      <c r="F479" s="676"/>
      <c r="G479" s="676"/>
      <c r="H479" s="676"/>
      <c r="I479" s="676"/>
      <c r="J479" s="676"/>
    </row>
    <row collapsed="false" customFormat="false" customHeight="false" hidden="true" ht="15.25" outlineLevel="0" r="480">
      <c r="A480" s="700" t="s">
        <v>377</v>
      </c>
      <c r="B480" s="700"/>
      <c r="C480" s="700"/>
      <c r="D480" s="700"/>
      <c r="E480" s="700"/>
      <c r="F480" s="700"/>
      <c r="G480" s="700"/>
      <c r="H480" s="700"/>
      <c r="I480" s="700"/>
      <c r="J480" s="700"/>
      <c r="K480" s="700"/>
      <c r="L480" s="700"/>
      <c r="M480" s="700"/>
      <c r="N480" s="700"/>
      <c r="O480" s="700"/>
      <c r="P480" s="700"/>
      <c r="Q480" s="700"/>
    </row>
    <row collapsed="false" customFormat="false" customHeight="false" hidden="true" ht="15.25" outlineLevel="0" r="481">
      <c r="A481" s="7"/>
      <c r="B481" s="676"/>
      <c r="C481" s="676"/>
      <c r="D481" s="676"/>
      <c r="E481" s="676"/>
      <c r="F481" s="676"/>
      <c r="G481" s="676"/>
      <c r="H481" s="676"/>
      <c r="I481" s="676"/>
      <c r="J481" s="676"/>
    </row>
    <row collapsed="false" customFormat="false" customHeight="false" hidden="true" ht="15.25" outlineLevel="0" r="482">
      <c r="A482" s="653"/>
      <c r="B482" s="676"/>
      <c r="C482" s="676"/>
      <c r="D482" s="676"/>
      <c r="E482" s="676"/>
      <c r="F482" s="676"/>
      <c r="G482" s="676"/>
      <c r="H482" s="676"/>
      <c r="I482" s="676"/>
      <c r="J482" s="676"/>
    </row>
    <row collapsed="false" customFormat="false" customHeight="false" hidden="true" ht="15.25" outlineLevel="0" r="483">
      <c r="A483" s="652" t="s">
        <v>378</v>
      </c>
      <c r="B483" s="676"/>
      <c r="C483" s="676"/>
      <c r="D483" s="676"/>
      <c r="E483" s="676"/>
      <c r="F483" s="676"/>
      <c r="G483" s="676"/>
      <c r="H483" s="676"/>
      <c r="I483" s="676"/>
      <c r="J483" s="676"/>
    </row>
    <row collapsed="false" customFormat="false" customHeight="false" hidden="true" ht="15.25" outlineLevel="0" r="484">
      <c r="A484" s="653"/>
      <c r="B484" s="676"/>
      <c r="C484" s="676"/>
      <c r="D484" s="676"/>
      <c r="E484" s="676"/>
      <c r="F484" s="676"/>
      <c r="G484" s="676"/>
      <c r="H484" s="676"/>
      <c r="I484" s="676"/>
      <c r="J484" s="676"/>
    </row>
    <row collapsed="false" customFormat="false" customHeight="false" hidden="true" ht="15.25" outlineLevel="0" r="485">
      <c r="A485" s="5" t="s">
        <v>186</v>
      </c>
      <c r="B485" s="5"/>
      <c r="C485" s="5"/>
      <c r="D485" s="5"/>
      <c r="E485" s="5"/>
      <c r="F485" s="5"/>
      <c r="G485" s="676"/>
      <c r="H485" s="676"/>
      <c r="I485" s="676"/>
      <c r="J485" s="676"/>
    </row>
    <row collapsed="false" customFormat="false" customHeight="false" hidden="true" ht="15.25" outlineLevel="0" r="486">
      <c r="A486" s="5" t="s">
        <v>379</v>
      </c>
      <c r="B486" s="5"/>
      <c r="C486" s="5"/>
      <c r="D486" s="5"/>
      <c r="E486" s="5"/>
      <c r="F486" s="5"/>
      <c r="G486" s="676"/>
      <c r="H486" s="676"/>
      <c r="I486" s="676"/>
      <c r="J486" s="676"/>
    </row>
    <row collapsed="false" customFormat="false" customHeight="false" hidden="true" ht="15.25" outlineLevel="0" r="487">
      <c r="A487" s="827" t="s">
        <v>380</v>
      </c>
      <c r="B487" s="827"/>
      <c r="C487" s="827"/>
      <c r="D487" s="827"/>
      <c r="E487" s="827"/>
      <c r="F487" s="827"/>
      <c r="G487" s="676"/>
      <c r="H487" s="676"/>
      <c r="I487" s="676"/>
      <c r="J487" s="676"/>
    </row>
    <row collapsed="false" customFormat="false" customHeight="false" hidden="true" ht="15.25" outlineLevel="0" r="488">
      <c r="A488" s="803"/>
      <c r="B488" s="676"/>
      <c r="C488" s="676"/>
      <c r="D488" s="676"/>
      <c r="E488" s="676"/>
      <c r="F488" s="676"/>
      <c r="G488" s="676"/>
      <c r="H488" s="676"/>
      <c r="I488" s="676"/>
      <c r="J488" s="676"/>
    </row>
    <row collapsed="false" customFormat="false" customHeight="true" hidden="true" ht="90" outlineLevel="0" r="489">
      <c r="A489" s="654" t="s">
        <v>365</v>
      </c>
      <c r="B489" s="654" t="s">
        <v>129</v>
      </c>
      <c r="C489" s="685" t="s">
        <v>381</v>
      </c>
      <c r="D489" s="654" t="s">
        <v>382</v>
      </c>
      <c r="E489" s="654"/>
      <c r="F489" s="654"/>
      <c r="G489" s="725" t="s">
        <v>475</v>
      </c>
      <c r="H489" s="676"/>
      <c r="I489" s="676"/>
      <c r="J489" s="676"/>
    </row>
    <row collapsed="false" customFormat="false" customHeight="true" hidden="true" ht="15.75" outlineLevel="0" r="490">
      <c r="A490" s="654"/>
      <c r="B490" s="654"/>
      <c r="C490" s="686" t="s">
        <v>383</v>
      </c>
      <c r="D490" s="654" t="s">
        <v>384</v>
      </c>
      <c r="E490" s="654" t="s">
        <v>385</v>
      </c>
      <c r="F490" s="654"/>
      <c r="G490" s="687" t="s">
        <v>476</v>
      </c>
      <c r="H490" s="676"/>
      <c r="I490" s="676"/>
      <c r="J490" s="676"/>
    </row>
    <row collapsed="false" customFormat="false" customHeight="false" hidden="true" ht="15.25" outlineLevel="0" r="491">
      <c r="A491" s="654"/>
      <c r="B491" s="654"/>
      <c r="C491" s="660"/>
      <c r="D491" s="654"/>
      <c r="E491" s="692" t="s">
        <v>84</v>
      </c>
      <c r="F491" s="692" t="s">
        <v>386</v>
      </c>
      <c r="G491" s="695"/>
      <c r="H491" s="676"/>
      <c r="I491" s="676"/>
      <c r="J491" s="676"/>
    </row>
    <row collapsed="false" customFormat="false" customHeight="false" hidden="true" ht="15.25" outlineLevel="0" r="492">
      <c r="A492" s="657" t="n">
        <v>1</v>
      </c>
      <c r="B492" s="657" t="n">
        <v>2</v>
      </c>
      <c r="C492" s="657" t="n">
        <v>3</v>
      </c>
      <c r="D492" s="657" t="n">
        <v>4</v>
      </c>
      <c r="E492" s="657" t="n">
        <v>5</v>
      </c>
      <c r="F492" s="657" t="n">
        <v>6</v>
      </c>
      <c r="G492" s="804" t="n">
        <v>7</v>
      </c>
      <c r="H492" s="676"/>
      <c r="I492" s="676"/>
      <c r="J492" s="676"/>
    </row>
    <row collapsed="false" customFormat="false" customHeight="true" hidden="true" ht="31.5" outlineLevel="0" r="493">
      <c r="A493" s="692" t="n">
        <v>1</v>
      </c>
      <c r="B493" s="654" t="s">
        <v>387</v>
      </c>
      <c r="C493" s="654"/>
      <c r="D493" s="654"/>
      <c r="E493" s="654"/>
      <c r="F493" s="654"/>
      <c r="G493" s="654"/>
      <c r="H493" s="676"/>
      <c r="I493" s="676"/>
      <c r="J493" s="676"/>
    </row>
    <row collapsed="false" customFormat="false" customHeight="false" hidden="true" ht="114.65" outlineLevel="0" r="494">
      <c r="A494" s="826" t="s">
        <v>18</v>
      </c>
      <c r="B494" s="660" t="s">
        <v>388</v>
      </c>
      <c r="C494" s="660" t="s">
        <v>202</v>
      </c>
      <c r="D494" s="660" t="n">
        <v>73.5</v>
      </c>
      <c r="E494" s="660"/>
      <c r="F494" s="660"/>
      <c r="G494" s="695"/>
      <c r="H494" s="676"/>
      <c r="I494" s="676"/>
      <c r="J494" s="676"/>
    </row>
    <row collapsed="false" customFormat="false" customHeight="false" hidden="true" ht="171.6" outlineLevel="0" r="495">
      <c r="A495" s="826" t="s">
        <v>23</v>
      </c>
      <c r="B495" s="660" t="s">
        <v>389</v>
      </c>
      <c r="C495" s="660" t="s">
        <v>204</v>
      </c>
      <c r="D495" s="660" t="n">
        <v>1.7</v>
      </c>
      <c r="E495" s="660"/>
      <c r="F495" s="660"/>
      <c r="G495" s="695"/>
      <c r="H495" s="676"/>
      <c r="I495" s="676"/>
      <c r="J495" s="676"/>
    </row>
    <row collapsed="false" customFormat="false" customHeight="false" hidden="true" ht="232" outlineLevel="0" r="496">
      <c r="A496" s="826" t="s">
        <v>26</v>
      </c>
      <c r="B496" s="693" t="s">
        <v>390</v>
      </c>
      <c r="C496" s="660" t="s">
        <v>204</v>
      </c>
      <c r="D496" s="660" t="n">
        <v>10</v>
      </c>
      <c r="E496" s="660"/>
      <c r="F496" s="660"/>
      <c r="G496" s="695"/>
      <c r="H496" s="676"/>
      <c r="I496" s="676"/>
      <c r="J496" s="676"/>
    </row>
    <row collapsed="false" customFormat="false" customHeight="false" hidden="true" ht="86.15" outlineLevel="0" r="497">
      <c r="A497" s="826" t="s">
        <v>391</v>
      </c>
      <c r="B497" s="660" t="s">
        <v>392</v>
      </c>
      <c r="C497" s="660" t="s">
        <v>202</v>
      </c>
      <c r="D497" s="660" t="n">
        <v>91</v>
      </c>
      <c r="E497" s="660"/>
      <c r="F497" s="660"/>
      <c r="G497" s="695"/>
      <c r="H497" s="676"/>
      <c r="I497" s="676"/>
      <c r="J497" s="676"/>
    </row>
    <row collapsed="false" customFormat="false" customHeight="false" hidden="true" ht="114.65" outlineLevel="0" r="498">
      <c r="A498" s="826" t="s">
        <v>32</v>
      </c>
      <c r="B498" s="660" t="s">
        <v>393</v>
      </c>
      <c r="C498" s="660" t="s">
        <v>312</v>
      </c>
      <c r="D498" s="660" t="n">
        <v>165</v>
      </c>
      <c r="E498" s="660"/>
      <c r="F498" s="660"/>
      <c r="G498" s="695"/>
      <c r="H498" s="676"/>
      <c r="I498" s="676"/>
      <c r="J498" s="676"/>
    </row>
    <row collapsed="false" customFormat="false" customHeight="false" hidden="true" ht="157.35" outlineLevel="0" r="499">
      <c r="A499" s="826" t="s">
        <v>36</v>
      </c>
      <c r="B499" s="660" t="s">
        <v>394</v>
      </c>
      <c r="C499" s="660" t="s">
        <v>208</v>
      </c>
      <c r="D499" s="660" t="n">
        <v>13.4</v>
      </c>
      <c r="E499" s="660"/>
      <c r="F499" s="660"/>
      <c r="G499" s="695"/>
      <c r="H499" s="676"/>
      <c r="I499" s="676"/>
      <c r="J499" s="676"/>
    </row>
    <row collapsed="false" customFormat="false" customHeight="false" hidden="true" ht="214.35" outlineLevel="0" r="500">
      <c r="A500" s="826" t="s">
        <v>395</v>
      </c>
      <c r="B500" s="660" t="s">
        <v>396</v>
      </c>
      <c r="C500" s="660" t="s">
        <v>204</v>
      </c>
      <c r="D500" s="660" t="n">
        <v>100</v>
      </c>
      <c r="E500" s="660"/>
      <c r="F500" s="660"/>
      <c r="G500" s="695"/>
      <c r="H500" s="676"/>
      <c r="I500" s="676"/>
      <c r="J500" s="676"/>
    </row>
    <row collapsed="false" customFormat="false" customHeight="false" hidden="true" ht="214.35" outlineLevel="0" r="501">
      <c r="A501" s="826" t="s">
        <v>397</v>
      </c>
      <c r="B501" s="660" t="s">
        <v>398</v>
      </c>
      <c r="C501" s="660" t="s">
        <v>204</v>
      </c>
      <c r="D501" s="660" t="n">
        <v>100</v>
      </c>
      <c r="E501" s="660"/>
      <c r="F501" s="660"/>
      <c r="G501" s="695"/>
      <c r="H501" s="676"/>
      <c r="I501" s="676"/>
      <c r="J501" s="676"/>
    </row>
    <row collapsed="false" customFormat="false" customHeight="false" hidden="true" ht="128.9" outlineLevel="0" r="502">
      <c r="A502" s="826" t="s">
        <v>399</v>
      </c>
      <c r="B502" s="660" t="s">
        <v>400</v>
      </c>
      <c r="C502" s="660" t="s">
        <v>212</v>
      </c>
      <c r="D502" s="660" t="n">
        <v>17</v>
      </c>
      <c r="E502" s="660"/>
      <c r="F502" s="660"/>
      <c r="G502" s="695"/>
      <c r="H502" s="676"/>
      <c r="I502" s="676"/>
      <c r="J502" s="676"/>
    </row>
    <row collapsed="false" customFormat="false" customHeight="false" hidden="true" ht="177.7" outlineLevel="0" r="503">
      <c r="A503" s="826" t="s">
        <v>401</v>
      </c>
      <c r="B503" s="660" t="s">
        <v>402</v>
      </c>
      <c r="C503" s="660" t="s">
        <v>212</v>
      </c>
      <c r="D503" s="660" t="n">
        <v>1</v>
      </c>
      <c r="E503" s="660"/>
      <c r="F503" s="660"/>
      <c r="G503" s="695"/>
      <c r="H503" s="676"/>
      <c r="I503" s="676"/>
      <c r="J503" s="676"/>
    </row>
    <row collapsed="false" customFormat="false" customHeight="false" hidden="true" ht="284.9" outlineLevel="0" r="504">
      <c r="A504" s="826" t="s">
        <v>403</v>
      </c>
      <c r="B504" s="660" t="s">
        <v>404</v>
      </c>
      <c r="C504" s="660" t="s">
        <v>204</v>
      </c>
      <c r="D504" s="660" t="n">
        <v>55.7</v>
      </c>
      <c r="E504" s="660"/>
      <c r="F504" s="660"/>
      <c r="G504" s="695"/>
      <c r="H504" s="676"/>
      <c r="I504" s="676"/>
      <c r="J504" s="676"/>
    </row>
    <row collapsed="false" customFormat="false" customHeight="false" hidden="true" ht="86.15" outlineLevel="0" r="505">
      <c r="A505" s="826" t="s">
        <v>405</v>
      </c>
      <c r="B505" s="660" t="s">
        <v>406</v>
      </c>
      <c r="C505" s="660" t="s">
        <v>204</v>
      </c>
      <c r="D505" s="660" t="n">
        <v>29.6</v>
      </c>
      <c r="E505" s="660"/>
      <c r="F505" s="660"/>
      <c r="G505" s="695"/>
      <c r="H505" s="676"/>
      <c r="I505" s="676"/>
      <c r="J505" s="676"/>
    </row>
    <row collapsed="false" customFormat="false" customHeight="true" hidden="true" ht="30" outlineLevel="0" r="506">
      <c r="A506" s="692" t="n">
        <v>2</v>
      </c>
      <c r="B506" s="691" t="s">
        <v>115</v>
      </c>
      <c r="C506" s="691"/>
      <c r="D506" s="691"/>
      <c r="E506" s="691"/>
      <c r="F506" s="691"/>
      <c r="G506" s="691"/>
      <c r="H506" s="676"/>
      <c r="I506" s="676"/>
      <c r="J506" s="676"/>
    </row>
    <row collapsed="false" customFormat="false" customHeight="false" hidden="true" ht="256.4" outlineLevel="0" r="507">
      <c r="A507" s="826" t="s">
        <v>274</v>
      </c>
      <c r="B507" s="660" t="s">
        <v>407</v>
      </c>
      <c r="C507" s="660" t="s">
        <v>204</v>
      </c>
      <c r="D507" s="660" t="n">
        <v>12.4</v>
      </c>
      <c r="E507" s="660"/>
      <c r="F507" s="660"/>
      <c r="G507" s="695"/>
      <c r="H507" s="676"/>
      <c r="I507" s="676"/>
      <c r="J507" s="676"/>
    </row>
    <row collapsed="false" customFormat="false" customHeight="false" hidden="true" ht="100.4" outlineLevel="0" r="508">
      <c r="A508" s="826" t="s">
        <v>46</v>
      </c>
      <c r="B508" s="660" t="s">
        <v>408</v>
      </c>
      <c r="C508" s="660" t="s">
        <v>223</v>
      </c>
      <c r="D508" s="660" t="n">
        <v>850</v>
      </c>
      <c r="E508" s="660"/>
      <c r="F508" s="660"/>
      <c r="G508" s="695"/>
      <c r="H508" s="676"/>
      <c r="I508" s="676"/>
      <c r="J508" s="676"/>
    </row>
    <row collapsed="false" customFormat="false" customHeight="false" hidden="true" ht="177.7" outlineLevel="0" r="509">
      <c r="A509" s="826" t="s">
        <v>409</v>
      </c>
      <c r="B509" s="660" t="s">
        <v>410</v>
      </c>
      <c r="C509" s="660" t="s">
        <v>223</v>
      </c>
      <c r="D509" s="660" t="n">
        <v>95</v>
      </c>
      <c r="E509" s="660"/>
      <c r="F509" s="660"/>
      <c r="G509" s="695"/>
      <c r="H509" s="676"/>
      <c r="I509" s="676"/>
      <c r="J509" s="676"/>
    </row>
    <row collapsed="false" customFormat="false" customHeight="true" hidden="true" ht="45" outlineLevel="0" r="510">
      <c r="A510" s="692" t="n">
        <v>3</v>
      </c>
      <c r="B510" s="691" t="s">
        <v>50</v>
      </c>
      <c r="C510" s="691"/>
      <c r="D510" s="691"/>
      <c r="E510" s="691"/>
      <c r="F510" s="691"/>
      <c r="G510" s="691"/>
      <c r="H510" s="676"/>
      <c r="I510" s="676"/>
      <c r="J510" s="676"/>
    </row>
    <row collapsed="false" customFormat="false" customHeight="true" hidden="true" ht="31.5" outlineLevel="0" r="511">
      <c r="A511" s="810" t="s">
        <v>52</v>
      </c>
      <c r="B511" s="702" t="s">
        <v>411</v>
      </c>
      <c r="C511" s="659" t="s">
        <v>204</v>
      </c>
      <c r="D511" s="659" t="n">
        <v>7.7</v>
      </c>
      <c r="E511" s="659"/>
      <c r="F511" s="659"/>
      <c r="G511" s="659"/>
      <c r="H511" s="676"/>
      <c r="I511" s="676"/>
      <c r="J511" s="676"/>
    </row>
    <row collapsed="false" customFormat="false" customHeight="false" hidden="true" ht="123.45" outlineLevel="0" r="512">
      <c r="A512" s="810"/>
      <c r="B512" s="693" t="s">
        <v>412</v>
      </c>
      <c r="C512" s="659"/>
      <c r="D512" s="659"/>
      <c r="E512" s="659"/>
      <c r="F512" s="659"/>
      <c r="G512" s="659"/>
      <c r="H512" s="676"/>
      <c r="I512" s="676"/>
      <c r="J512" s="676"/>
    </row>
    <row collapsed="false" customFormat="false" customHeight="true" hidden="true" ht="31.5" outlineLevel="0" r="513">
      <c r="A513" s="810" t="s">
        <v>413</v>
      </c>
      <c r="B513" s="702" t="s">
        <v>414</v>
      </c>
      <c r="C513" s="659" t="s">
        <v>223</v>
      </c>
      <c r="D513" s="659" t="n">
        <v>3890</v>
      </c>
      <c r="E513" s="659"/>
      <c r="F513" s="659"/>
      <c r="G513" s="659"/>
      <c r="H513" s="676"/>
      <c r="I513" s="676"/>
      <c r="J513" s="676"/>
    </row>
    <row collapsed="false" customFormat="false" customHeight="false" hidden="true" ht="69.15" outlineLevel="0" r="514">
      <c r="A514" s="810"/>
      <c r="B514" s="693" t="s">
        <v>352</v>
      </c>
      <c r="C514" s="659"/>
      <c r="D514" s="659"/>
      <c r="E514" s="659"/>
      <c r="F514" s="659"/>
      <c r="G514" s="659"/>
      <c r="H514" s="676"/>
      <c r="I514" s="676"/>
      <c r="J514" s="676"/>
    </row>
    <row collapsed="false" customFormat="false" customHeight="false" hidden="true" ht="15.25" outlineLevel="0" r="515">
      <c r="A515" s="626"/>
      <c r="B515" s="676"/>
      <c r="C515" s="676"/>
      <c r="D515" s="676"/>
      <c r="E515" s="676"/>
      <c r="F515" s="676"/>
      <c r="G515" s="676"/>
      <c r="H515" s="676"/>
      <c r="I515" s="676"/>
      <c r="J515" s="676"/>
    </row>
    <row collapsed="false" customFormat="false" customHeight="false" hidden="true" ht="15.25" outlineLevel="0" r="516">
      <c r="A516" s="7" t="s">
        <v>81</v>
      </c>
      <c r="B516" s="676"/>
      <c r="C516" s="676"/>
      <c r="D516" s="676"/>
      <c r="E516" s="676"/>
      <c r="F516" s="676"/>
      <c r="G516" s="676"/>
      <c r="H516" s="676"/>
      <c r="I516" s="676"/>
      <c r="J516" s="676"/>
    </row>
    <row collapsed="false" customFormat="false" customHeight="false" hidden="true" ht="15.25" outlineLevel="0" r="517">
      <c r="A517" s="700" t="s">
        <v>415</v>
      </c>
      <c r="B517" s="700"/>
      <c r="C517" s="700"/>
      <c r="D517" s="700"/>
      <c r="E517" s="700"/>
      <c r="F517" s="700"/>
      <c r="G517" s="700"/>
      <c r="H517" s="676"/>
      <c r="I517" s="676"/>
      <c r="J517" s="676"/>
    </row>
    <row collapsed="false" customFormat="false" customHeight="true" hidden="false" ht="46.1" outlineLevel="0" r="518">
      <c r="A518" s="828" t="s">
        <v>498</v>
      </c>
      <c r="B518" s="829" t="n">
        <v>2018</v>
      </c>
      <c r="C518" s="829"/>
      <c r="D518" s="829" t="n">
        <v>607.07</v>
      </c>
      <c r="E518" s="829"/>
      <c r="F518" s="829" t="n">
        <v>202.36</v>
      </c>
      <c r="G518" s="829"/>
      <c r="H518" s="830" t="s">
        <v>463</v>
      </c>
      <c r="I518" s="830"/>
      <c r="J518" s="830"/>
    </row>
    <row collapsed="false" customFormat="false" customHeight="false" hidden="false" ht="15.75" outlineLevel="0" r="519">
      <c r="A519" s="58"/>
      <c r="B519" s="58"/>
      <c r="C519" s="58"/>
      <c r="D519" s="58"/>
      <c r="E519" s="58"/>
      <c r="F519" s="58"/>
      <c r="G519" s="58"/>
    </row>
    <row collapsed="false" customFormat="false" customHeight="false" hidden="false" ht="12.85" outlineLevel="0" r="520"/>
    <row collapsed="false" customFormat="false" customHeight="false" hidden="true" ht="15.75" outlineLevel="0" r="521">
      <c r="A521" s="385" t="s">
        <v>416</v>
      </c>
    </row>
    <row collapsed="false" customFormat="false" customHeight="false" hidden="true" ht="15.75" outlineLevel="0" r="522">
      <c r="A522" s="396" t="s">
        <v>361</v>
      </c>
      <c r="B522" s="396"/>
      <c r="C522" s="396"/>
      <c r="D522" s="396"/>
      <c r="E522" s="396"/>
      <c r="F522" s="396"/>
      <c r="G522" s="396"/>
    </row>
    <row collapsed="false" customFormat="false" customHeight="false" hidden="true" ht="15.75" outlineLevel="0" r="523">
      <c r="A523" s="396" t="s">
        <v>417</v>
      </c>
      <c r="B523" s="396"/>
      <c r="C523" s="396"/>
      <c r="D523" s="396"/>
      <c r="E523" s="396"/>
      <c r="F523" s="396"/>
      <c r="G523" s="396"/>
    </row>
    <row collapsed="false" customFormat="false" customHeight="false" hidden="true" ht="15.75" outlineLevel="0" r="524">
      <c r="A524" s="396" t="s">
        <v>418</v>
      </c>
      <c r="B524" s="396"/>
      <c r="C524" s="396"/>
      <c r="D524" s="396"/>
      <c r="E524" s="396"/>
      <c r="F524" s="396"/>
      <c r="G524" s="396"/>
    </row>
    <row collapsed="false" customFormat="false" customHeight="false" hidden="true" ht="15.75" outlineLevel="0" r="525">
      <c r="A525" s="497"/>
    </row>
    <row collapsed="false" customFormat="false" customHeight="false" hidden="true" ht="15.75" outlineLevel="0" r="526">
      <c r="A526" s="497"/>
    </row>
    <row collapsed="false" customFormat="false" customHeight="true" hidden="true" ht="16.5" outlineLevel="0" r="527">
      <c r="A527" s="33" t="s">
        <v>419</v>
      </c>
      <c r="B527" s="33"/>
      <c r="C527" s="33"/>
      <c r="D527" s="33" t="s">
        <v>420</v>
      </c>
      <c r="E527" s="33"/>
      <c r="F527" s="33"/>
      <c r="G527" s="200" t="s">
        <v>477</v>
      </c>
      <c r="H527" s="33" t="s">
        <v>478</v>
      </c>
      <c r="I527" s="33"/>
      <c r="J527" s="33"/>
      <c r="K527" s="33" t="s">
        <v>421</v>
      </c>
      <c r="L527" s="33"/>
    </row>
    <row collapsed="false" customFormat="false" customHeight="true" hidden="true" ht="15.6" outlineLevel="0" r="528">
      <c r="A528" s="206" t="n">
        <v>1</v>
      </c>
      <c r="B528" s="206"/>
      <c r="C528" s="206"/>
      <c r="D528" s="206" t="n">
        <v>2</v>
      </c>
      <c r="E528" s="206"/>
      <c r="F528" s="206"/>
      <c r="G528" s="205" t="n">
        <v>3</v>
      </c>
      <c r="H528" s="206" t="n">
        <v>4</v>
      </c>
      <c r="I528" s="206"/>
      <c r="J528" s="206"/>
      <c r="K528" s="206" t="n">
        <v>5</v>
      </c>
      <c r="L528" s="206"/>
    </row>
    <row collapsed="false" customFormat="false" customHeight="true" hidden="true" ht="60" outlineLevel="0" r="529">
      <c r="A529" s="41" t="s">
        <v>422</v>
      </c>
      <c r="B529" s="41"/>
      <c r="C529" s="41"/>
      <c r="D529" s="43"/>
      <c r="E529" s="43"/>
      <c r="F529" s="43"/>
      <c r="G529" s="47"/>
      <c r="H529" s="43"/>
      <c r="I529" s="43"/>
      <c r="J529" s="43"/>
      <c r="K529" s="43"/>
      <c r="L529" s="43"/>
    </row>
    <row collapsed="false" customFormat="false" customHeight="true" hidden="true" ht="90" outlineLevel="0" r="530">
      <c r="A530" s="41" t="s">
        <v>423</v>
      </c>
      <c r="B530" s="41"/>
      <c r="C530" s="41"/>
      <c r="D530" s="43"/>
      <c r="E530" s="43"/>
      <c r="F530" s="43"/>
      <c r="G530" s="47"/>
      <c r="H530" s="43"/>
      <c r="I530" s="43"/>
      <c r="J530" s="43"/>
      <c r="K530" s="43"/>
      <c r="L530" s="43"/>
    </row>
    <row collapsed="false" customFormat="false" customHeight="true" hidden="true" ht="105" outlineLevel="0" r="531">
      <c r="A531" s="233" t="s">
        <v>424</v>
      </c>
      <c r="B531" s="233"/>
      <c r="C531" s="233"/>
      <c r="D531" s="43"/>
      <c r="E531" s="43"/>
      <c r="F531" s="43"/>
      <c r="G531" s="47"/>
      <c r="H531" s="43"/>
      <c r="I531" s="43"/>
      <c r="J531" s="43"/>
      <c r="K531" s="43"/>
      <c r="L531" s="43"/>
    </row>
    <row collapsed="false" customFormat="false" customHeight="true" hidden="true" ht="45" outlineLevel="0" r="532">
      <c r="A532" s="41" t="s">
        <v>425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60" outlineLevel="0" r="533">
      <c r="A533" s="41" t="s">
        <v>426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75" outlineLevel="0" r="534">
      <c r="A534" s="41" t="s">
        <v>427</v>
      </c>
      <c r="B534" s="41"/>
      <c r="C534" s="41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105" outlineLevel="0" r="535">
      <c r="A535" s="41" t="s">
        <v>428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105" outlineLevel="0" r="536">
      <c r="A536" s="41" t="s">
        <v>429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60" outlineLevel="0" r="537">
      <c r="A537" s="41" t="s">
        <v>430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75" outlineLevel="0" r="538">
      <c r="A538" s="41" t="s">
        <v>431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20" outlineLevel="0" r="539">
      <c r="A539" s="41" t="s">
        <v>432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30" outlineLevel="0" r="540">
      <c r="A540" s="41" t="s">
        <v>433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135" outlineLevel="0" r="541">
      <c r="A541" s="41" t="s">
        <v>434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45" outlineLevel="0" r="542">
      <c r="A542" s="41" t="s">
        <v>435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75" outlineLevel="0" r="543">
      <c r="A543" s="41" t="s">
        <v>436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75" outlineLevel="0" r="544">
      <c r="A544" s="233" t="s">
        <v>437</v>
      </c>
      <c r="B544" s="233"/>
      <c r="C544" s="233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233" t="s">
        <v>438</v>
      </c>
      <c r="B545" s="233"/>
      <c r="C545" s="233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false" hidden="true" ht="15.75" outlineLevel="0" r="546">
      <c r="A546" s="150"/>
      <c r="B546" s="190"/>
      <c r="C546" s="236"/>
      <c r="D546" s="236"/>
      <c r="E546" s="190"/>
      <c r="F546" s="236"/>
      <c r="G546" s="236"/>
      <c r="H546" s="236"/>
      <c r="I546" s="190"/>
      <c r="J546" s="236"/>
      <c r="K546" s="236"/>
      <c r="L546" s="190"/>
    </row>
    <row collapsed="false" customFormat="false" customHeight="false" hidden="true" ht="15.75" outlineLevel="0" r="547">
      <c r="A547" s="150"/>
      <c r="B547" s="190"/>
      <c r="C547" s="190"/>
      <c r="D547" s="236"/>
      <c r="E547" s="190"/>
      <c r="F547" s="190"/>
      <c r="G547" s="236"/>
      <c r="H547" s="236"/>
      <c r="I547" s="190"/>
      <c r="J547" s="190"/>
      <c r="K547" s="236"/>
      <c r="L547" s="190"/>
    </row>
    <row collapsed="false" customFormat="false" customHeight="false" hidden="true" ht="15.75" outlineLevel="0" r="548">
      <c r="A548" s="150" t="s">
        <v>149</v>
      </c>
      <c r="B548" s="190"/>
      <c r="C548" s="236"/>
      <c r="D548" s="236"/>
      <c r="E548" s="190"/>
      <c r="F548" s="236"/>
      <c r="G548" s="236"/>
      <c r="H548" s="236"/>
      <c r="I548" s="190"/>
      <c r="J548" s="236"/>
      <c r="K548" s="236"/>
      <c r="L548" s="190"/>
    </row>
    <row collapsed="false" customFormat="false" customHeight="true" hidden="true" ht="31.5" outlineLevel="0" r="549">
      <c r="A549" s="150"/>
      <c r="B549" s="150"/>
      <c r="C549" s="196" t="s">
        <v>439</v>
      </c>
      <c r="D549" s="196"/>
      <c r="E549" s="150"/>
      <c r="F549" s="196" t="s">
        <v>151</v>
      </c>
      <c r="G549" s="196"/>
      <c r="H549" s="196"/>
      <c r="I549" s="150"/>
      <c r="J549" s="196" t="s">
        <v>152</v>
      </c>
      <c r="K549" s="196"/>
      <c r="L549" s="150"/>
    </row>
    <row collapsed="false" customFormat="false" customHeight="false" hidden="false" ht="12.85" outlineLevel="0" r="550"/>
    <row collapsed="false" customFormat="false" customHeight="false" hidden="false" ht="12.85" outlineLevel="0" r="551"/>
    <row collapsed="false" customFormat="false" customHeight="false" hidden="false" ht="12.85" outlineLevel="0" r="552"/>
    <row collapsed="false" customFormat="false" customHeight="false" hidden="false" ht="12.85" outlineLevel="0" r="553"/>
    <row collapsed="false" customFormat="false" customHeight="false" hidden="false" ht="12.85" outlineLevel="0" r="554"/>
    <row collapsed="false" customFormat="false" customHeight="false" hidden="false" ht="12.85" outlineLevel="0" r="568"/>
    <row collapsed="false" customFormat="false" customHeight="false" hidden="false" ht="12.85" outlineLevel="0" r="1048576"/>
  </sheetData>
  <mergeCells count="103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I182:J182"/>
    <mergeCell ref="G183:J183"/>
    <mergeCell ref="G184:J184"/>
    <mergeCell ref="H185:J185"/>
    <mergeCell ref="A187:J187"/>
    <mergeCell ref="A188:J188"/>
    <mergeCell ref="A190:J190"/>
    <mergeCell ref="A191:H191"/>
    <mergeCell ref="A192:H192"/>
    <mergeCell ref="A193:A195"/>
    <mergeCell ref="B193:B195"/>
    <mergeCell ref="C193:G193"/>
    <mergeCell ref="H193:J195"/>
    <mergeCell ref="C194:G194"/>
    <mergeCell ref="H196:J196"/>
    <mergeCell ref="A197:A199"/>
    <mergeCell ref="H197:J197"/>
    <mergeCell ref="H198:J198"/>
    <mergeCell ref="H199:J199"/>
    <mergeCell ref="A203:F203"/>
    <mergeCell ref="A205:F205"/>
    <mergeCell ref="A206:F206"/>
    <mergeCell ref="A207:F207"/>
    <mergeCell ref="B209:B212"/>
    <mergeCell ref="C209:C212"/>
    <mergeCell ref="D209:G209"/>
    <mergeCell ref="A213:G213"/>
    <mergeCell ref="A214:G214"/>
    <mergeCell ref="A215:G215"/>
    <mergeCell ref="A227:G227"/>
    <mergeCell ref="A229:G229"/>
    <mergeCell ref="A230:G230"/>
    <mergeCell ref="A233:G233"/>
    <mergeCell ref="A235:G235"/>
    <mergeCell ref="A236:G236"/>
    <mergeCell ref="A241:G241"/>
    <mergeCell ref="A242:G242"/>
    <mergeCell ref="A243:I243"/>
    <mergeCell ref="A244:H244"/>
    <mergeCell ref="A245:H245"/>
    <mergeCell ref="A246:G246"/>
    <mergeCell ref="A248:A249"/>
    <mergeCell ref="B248:B249"/>
    <mergeCell ref="C248:C249"/>
    <mergeCell ref="D248:D249"/>
    <mergeCell ref="E248:E249"/>
    <mergeCell ref="F248:R248"/>
    <mergeCell ref="F249:H249"/>
    <mergeCell ref="J249:K249"/>
    <mergeCell ref="L249:Q249"/>
    <mergeCell ref="F250:H250"/>
    <mergeCell ref="J250:K250"/>
    <mergeCell ref="L250:Q250"/>
    <mergeCell ref="A251:A265"/>
    <mergeCell ref="B251:B265"/>
    <mergeCell ref="C251:C265"/>
    <mergeCell ref="D251:D265"/>
    <mergeCell ref="J251:K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J259:K259"/>
    <mergeCell ref="L259:O259"/>
    <mergeCell ref="P259:Q259"/>
    <mergeCell ref="J260:K260"/>
    <mergeCell ref="L260:O260"/>
    <mergeCell ref="P260:Q260"/>
    <mergeCell ref="F261:G261"/>
    <mergeCell ref="L261:O261"/>
    <mergeCell ref="P261:Q261"/>
    <mergeCell ref="L262:O262"/>
    <mergeCell ref="P262:Q262"/>
    <mergeCell ref="L263:O263"/>
    <mergeCell ref="P263:Q263"/>
    <mergeCell ref="L264:O264"/>
    <mergeCell ref="P264:Q264"/>
    <mergeCell ref="L265:O265"/>
    <mergeCell ref="P265:Q265"/>
    <mergeCell ref="A266:A270"/>
    <mergeCell ref="B266:B270"/>
    <mergeCell ref="C266:C270"/>
    <mergeCell ref="D266:D270"/>
    <mergeCell ref="E266:E270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J269:K269"/>
    <mergeCell ref="L269:O269"/>
    <mergeCell ref="P269:Q269"/>
    <mergeCell ref="J270:K270"/>
    <mergeCell ref="L270:O270"/>
    <mergeCell ref="P270:Q270"/>
    <mergeCell ref="A271:A282"/>
    <mergeCell ref="B271:B282"/>
    <mergeCell ref="C271:C282"/>
    <mergeCell ref="D271:D282"/>
    <mergeCell ref="E271:E274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J277:K277"/>
    <mergeCell ref="L277:O277"/>
    <mergeCell ref="P277:Q277"/>
    <mergeCell ref="J278:K278"/>
    <mergeCell ref="L278:O278"/>
    <mergeCell ref="P278:Q278"/>
    <mergeCell ref="L279:O279"/>
    <mergeCell ref="P279:Q279"/>
    <mergeCell ref="L280:O280"/>
    <mergeCell ref="P280:Q280"/>
    <mergeCell ref="L281:O281"/>
    <mergeCell ref="P281:Q281"/>
    <mergeCell ref="L282:O282"/>
    <mergeCell ref="P282:Q282"/>
    <mergeCell ref="J283:K283"/>
    <mergeCell ref="L283:O283"/>
    <mergeCell ref="P283:Q283"/>
    <mergeCell ref="A284:A293"/>
    <mergeCell ref="C284:C293"/>
    <mergeCell ref="D284:D293"/>
    <mergeCell ref="F284:H285"/>
    <mergeCell ref="I284:I285"/>
    <mergeCell ref="J284:K285"/>
    <mergeCell ref="L284:Q285"/>
    <mergeCell ref="R284:R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F288:G288"/>
    <mergeCell ref="J288:K288"/>
    <mergeCell ref="L288:M288"/>
    <mergeCell ref="N288:Q288"/>
    <mergeCell ref="F289:G289"/>
    <mergeCell ref="J289:K289"/>
    <mergeCell ref="L289:M289"/>
    <mergeCell ref="N289:Q289"/>
    <mergeCell ref="J290:K290"/>
    <mergeCell ref="L290:Q290"/>
    <mergeCell ref="F291:G291"/>
    <mergeCell ref="J291:K291"/>
    <mergeCell ref="L291:M291"/>
    <mergeCell ref="N291:Q291"/>
    <mergeCell ref="F292:G292"/>
    <mergeCell ref="J292:K292"/>
    <mergeCell ref="L292:M292"/>
    <mergeCell ref="N292:Q292"/>
    <mergeCell ref="F293:G293"/>
    <mergeCell ref="J293:K293"/>
    <mergeCell ref="L293:M293"/>
    <mergeCell ref="N293:Q293"/>
    <mergeCell ref="F294:H294"/>
    <mergeCell ref="J294:K294"/>
    <mergeCell ref="L294:Q294"/>
    <mergeCell ref="A295:A304"/>
    <mergeCell ref="C295:C304"/>
    <mergeCell ref="D295:D296"/>
    <mergeCell ref="J295:K295"/>
    <mergeCell ref="L295:Q295"/>
    <mergeCell ref="J296:K296"/>
    <mergeCell ref="L296:M296"/>
    <mergeCell ref="N296:Q296"/>
    <mergeCell ref="D297:D300"/>
    <mergeCell ref="J297:K297"/>
    <mergeCell ref="L297:M297"/>
    <mergeCell ref="N297:Q297"/>
    <mergeCell ref="L298:M298"/>
    <mergeCell ref="N298:Q298"/>
    <mergeCell ref="L299:M299"/>
    <mergeCell ref="N299:Q299"/>
    <mergeCell ref="L300:M300"/>
    <mergeCell ref="N300:Q300"/>
    <mergeCell ref="D301:D304"/>
    <mergeCell ref="F301:G301"/>
    <mergeCell ref="L301:M301"/>
    <mergeCell ref="N301:Q301"/>
    <mergeCell ref="L302:M302"/>
    <mergeCell ref="N302:Q302"/>
    <mergeCell ref="L303:M303"/>
    <mergeCell ref="N303:Q303"/>
    <mergeCell ref="L304:M304"/>
    <mergeCell ref="N304:Q304"/>
    <mergeCell ref="A305:A306"/>
    <mergeCell ref="B305:B306"/>
    <mergeCell ref="C305:C306"/>
    <mergeCell ref="D305:D306"/>
    <mergeCell ref="E305:E306"/>
    <mergeCell ref="F305:H306"/>
    <mergeCell ref="I305:I306"/>
    <mergeCell ref="J305:K306"/>
    <mergeCell ref="L305:Q306"/>
    <mergeCell ref="R305:R306"/>
    <mergeCell ref="A307:A314"/>
    <mergeCell ref="C307:C314"/>
    <mergeCell ref="D307:D309"/>
    <mergeCell ref="F307:G307"/>
    <mergeCell ref="J307:K307"/>
    <mergeCell ref="L307:Q307"/>
    <mergeCell ref="F308:G308"/>
    <mergeCell ref="L308:M308"/>
    <mergeCell ref="N308:Q308"/>
    <mergeCell ref="F309:G309"/>
    <mergeCell ref="L309:M309"/>
    <mergeCell ref="N309:Q309"/>
    <mergeCell ref="D310:D312"/>
    <mergeCell ref="F310:G310"/>
    <mergeCell ref="M310:Q310"/>
    <mergeCell ref="F311:G311"/>
    <mergeCell ref="M311:Q311"/>
    <mergeCell ref="F312:G312"/>
    <mergeCell ref="M312:Q312"/>
    <mergeCell ref="D313:D314"/>
    <mergeCell ref="F313:H314"/>
    <mergeCell ref="I313:I314"/>
    <mergeCell ref="J313:K314"/>
    <mergeCell ref="L313:Q314"/>
    <mergeCell ref="R313:R314"/>
    <mergeCell ref="F315:H315"/>
    <mergeCell ref="J315:K315"/>
    <mergeCell ref="L315:Q315"/>
    <mergeCell ref="A316:A325"/>
    <mergeCell ref="C316:C325"/>
    <mergeCell ref="D316:D317"/>
    <mergeCell ref="F316:H317"/>
    <mergeCell ref="I316:I317"/>
    <mergeCell ref="J316:K317"/>
    <mergeCell ref="L316:Q317"/>
    <mergeCell ref="R316:R317"/>
    <mergeCell ref="D318:D321"/>
    <mergeCell ref="F318:G318"/>
    <mergeCell ref="L318:P318"/>
    <mergeCell ref="F319:G319"/>
    <mergeCell ref="L319:P319"/>
    <mergeCell ref="F320:G320"/>
    <mergeCell ref="L320:P320"/>
    <mergeCell ref="F321:G321"/>
    <mergeCell ref="L321:P321"/>
    <mergeCell ref="D322:D325"/>
    <mergeCell ref="L322:P322"/>
    <mergeCell ref="F323:G323"/>
    <mergeCell ref="L323:P323"/>
    <mergeCell ref="F324:G324"/>
    <mergeCell ref="L324:P324"/>
    <mergeCell ref="F325:G325"/>
    <mergeCell ref="L325:P325"/>
    <mergeCell ref="A326:A329"/>
    <mergeCell ref="B326:B329"/>
    <mergeCell ref="C326:C329"/>
    <mergeCell ref="D326:D329"/>
    <mergeCell ref="E326:E329"/>
    <mergeCell ref="L326:P326"/>
    <mergeCell ref="F327:G327"/>
    <mergeCell ref="L327:P327"/>
    <mergeCell ref="F328:G328"/>
    <mergeCell ref="L328:P328"/>
    <mergeCell ref="F329:G329"/>
    <mergeCell ref="L329:P329"/>
    <mergeCell ref="A330:A343"/>
    <mergeCell ref="B330:B343"/>
    <mergeCell ref="C330:C343"/>
    <mergeCell ref="D330:D331"/>
    <mergeCell ref="I330:I331"/>
    <mergeCell ref="J330:K331"/>
    <mergeCell ref="L330:Q331"/>
    <mergeCell ref="R330:R331"/>
    <mergeCell ref="D332:D333"/>
    <mergeCell ref="I332:I333"/>
    <mergeCell ref="J332:K333"/>
    <mergeCell ref="L332:Q333"/>
    <mergeCell ref="R332:R333"/>
    <mergeCell ref="D334:D343"/>
    <mergeCell ref="I334:I343"/>
    <mergeCell ref="J334:K343"/>
    <mergeCell ref="L334:Q343"/>
    <mergeCell ref="R334:R343"/>
    <mergeCell ref="J344:K344"/>
    <mergeCell ref="A349:G349"/>
    <mergeCell ref="A351:A352"/>
    <mergeCell ref="B351:B352"/>
    <mergeCell ref="C351:C352"/>
    <mergeCell ref="D351:D352"/>
    <mergeCell ref="E351:E352"/>
    <mergeCell ref="F351:J351"/>
    <mergeCell ref="A354:A365"/>
    <mergeCell ref="C354:C355"/>
    <mergeCell ref="D354:D365"/>
    <mergeCell ref="F354:F355"/>
    <mergeCell ref="G354:G355"/>
    <mergeCell ref="H354:H355"/>
    <mergeCell ref="I354:I355"/>
    <mergeCell ref="J354:J355"/>
    <mergeCell ref="B355:B358"/>
    <mergeCell ref="E356:E358"/>
    <mergeCell ref="A367:A372"/>
    <mergeCell ref="C367:C372"/>
    <mergeCell ref="D367:D372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F371:F372"/>
    <mergeCell ref="G371:G372"/>
    <mergeCell ref="H371:H372"/>
    <mergeCell ref="I371:I372"/>
    <mergeCell ref="J371:J372"/>
    <mergeCell ref="A375:A385"/>
    <mergeCell ref="B375:B385"/>
    <mergeCell ref="C375:C376"/>
    <mergeCell ref="D375:D376"/>
    <mergeCell ref="F375:F376"/>
    <mergeCell ref="G375:G376"/>
    <mergeCell ref="H375:H376"/>
    <mergeCell ref="I375:I376"/>
    <mergeCell ref="J375:J376"/>
    <mergeCell ref="D377:D381"/>
    <mergeCell ref="E377:E380"/>
    <mergeCell ref="A394:G394"/>
    <mergeCell ref="A396:A397"/>
    <mergeCell ref="B396:B397"/>
    <mergeCell ref="C396:C397"/>
    <mergeCell ref="D396:D397"/>
    <mergeCell ref="E396:E397"/>
    <mergeCell ref="F396:J396"/>
    <mergeCell ref="A399:A404"/>
    <mergeCell ref="C399:C404"/>
    <mergeCell ref="D399:D404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F403:F404"/>
    <mergeCell ref="G403:G404"/>
    <mergeCell ref="H403:H404"/>
    <mergeCell ref="I403:I404"/>
    <mergeCell ref="J403:J404"/>
    <mergeCell ref="A406:A412"/>
    <mergeCell ref="C406:C412"/>
    <mergeCell ref="D406:D412"/>
    <mergeCell ref="F406:F408"/>
    <mergeCell ref="G406:G408"/>
    <mergeCell ref="H406:H408"/>
    <mergeCell ref="I406:I408"/>
    <mergeCell ref="J406:J408"/>
    <mergeCell ref="F409:F410"/>
    <mergeCell ref="G409:G410"/>
    <mergeCell ref="H409:H410"/>
    <mergeCell ref="I409:I410"/>
    <mergeCell ref="J409:J410"/>
    <mergeCell ref="F411:F412"/>
    <mergeCell ref="G411:G412"/>
    <mergeCell ref="H411:H412"/>
    <mergeCell ref="I411:I412"/>
    <mergeCell ref="J411:J412"/>
    <mergeCell ref="A416:K416"/>
    <mergeCell ref="A417:G417"/>
    <mergeCell ref="A418:K418"/>
    <mergeCell ref="B420:B421"/>
    <mergeCell ref="C420:C421"/>
    <mergeCell ref="D420:D421"/>
    <mergeCell ref="E420:E421"/>
    <mergeCell ref="F420:F421"/>
    <mergeCell ref="G420:G421"/>
    <mergeCell ref="H420:I421"/>
    <mergeCell ref="J420:J421"/>
    <mergeCell ref="K420:K421"/>
    <mergeCell ref="H422:I422"/>
    <mergeCell ref="H423:I423"/>
    <mergeCell ref="A424:A425"/>
    <mergeCell ref="B424:B425"/>
    <mergeCell ref="C424:C425"/>
    <mergeCell ref="D424:D425"/>
    <mergeCell ref="E424:E425"/>
    <mergeCell ref="G424:G425"/>
    <mergeCell ref="H424:I425"/>
    <mergeCell ref="J424:J425"/>
    <mergeCell ref="K424:K425"/>
    <mergeCell ref="H426:I426"/>
    <mergeCell ref="H427:I427"/>
    <mergeCell ref="H428:I428"/>
    <mergeCell ref="H429:I429"/>
    <mergeCell ref="A430:A432"/>
    <mergeCell ref="B430:B432"/>
    <mergeCell ref="C430:C432"/>
    <mergeCell ref="D430:D432"/>
    <mergeCell ref="E430:E432"/>
    <mergeCell ref="G430:G432"/>
    <mergeCell ref="H430:I432"/>
    <mergeCell ref="J430:J432"/>
    <mergeCell ref="K430:K432"/>
    <mergeCell ref="A433:A435"/>
    <mergeCell ref="B433:B435"/>
    <mergeCell ref="C433:C435"/>
    <mergeCell ref="D433:D435"/>
    <mergeCell ref="E433:E435"/>
    <mergeCell ref="G433:G435"/>
    <mergeCell ref="H433:I435"/>
    <mergeCell ref="J433:J435"/>
    <mergeCell ref="K433:K435"/>
    <mergeCell ref="H436:I436"/>
    <mergeCell ref="H437:I437"/>
    <mergeCell ref="H438:I438"/>
    <mergeCell ref="A439:A440"/>
    <mergeCell ref="B439:B440"/>
    <mergeCell ref="C439:C440"/>
    <mergeCell ref="D439:D440"/>
    <mergeCell ref="E439:E440"/>
    <mergeCell ref="G439:G440"/>
    <mergeCell ref="H439:I440"/>
    <mergeCell ref="J439:J440"/>
    <mergeCell ref="K439:K440"/>
    <mergeCell ref="A441:A442"/>
    <mergeCell ref="B441:B442"/>
    <mergeCell ref="C441:C442"/>
    <mergeCell ref="D441:D442"/>
    <mergeCell ref="E441:E442"/>
    <mergeCell ref="G441:G442"/>
    <mergeCell ref="H441:H442"/>
    <mergeCell ref="I441:J442"/>
    <mergeCell ref="K441:K442"/>
    <mergeCell ref="I443:J443"/>
    <mergeCell ref="I444:J444"/>
    <mergeCell ref="A445:A446"/>
    <mergeCell ref="B445:B446"/>
    <mergeCell ref="C445:C446"/>
    <mergeCell ref="D445:D446"/>
    <mergeCell ref="E445:E446"/>
    <mergeCell ref="G445:G446"/>
    <mergeCell ref="H445:H446"/>
    <mergeCell ref="I445:J446"/>
    <mergeCell ref="K445:K446"/>
    <mergeCell ref="I447:J447"/>
    <mergeCell ref="A461:F461"/>
    <mergeCell ref="A462:H462"/>
    <mergeCell ref="A467:A468"/>
    <mergeCell ref="B467:B468"/>
    <mergeCell ref="C467:C468"/>
    <mergeCell ref="D467:D468"/>
    <mergeCell ref="E467:E468"/>
    <mergeCell ref="F467:I467"/>
    <mergeCell ref="J467:M467"/>
    <mergeCell ref="N467:Q467"/>
    <mergeCell ref="B470:Q470"/>
    <mergeCell ref="B473:Q473"/>
    <mergeCell ref="B476:Q476"/>
    <mergeCell ref="A480:Q480"/>
    <mergeCell ref="A485:F485"/>
    <mergeCell ref="A486:F486"/>
    <mergeCell ref="A489:A491"/>
    <mergeCell ref="B489:B491"/>
    <mergeCell ref="D489:F489"/>
    <mergeCell ref="D490:D491"/>
    <mergeCell ref="E490:F490"/>
    <mergeCell ref="B493:G493"/>
    <mergeCell ref="B506:G506"/>
    <mergeCell ref="B510:G510"/>
    <mergeCell ref="A511:A512"/>
    <mergeCell ref="C511:C512"/>
    <mergeCell ref="D511:D512"/>
    <mergeCell ref="E511:E512"/>
    <mergeCell ref="F511:F512"/>
    <mergeCell ref="G511:G512"/>
    <mergeCell ref="A513:A514"/>
    <mergeCell ref="C513:C514"/>
    <mergeCell ref="D513:D514"/>
    <mergeCell ref="E513:E514"/>
    <mergeCell ref="F513:F514"/>
    <mergeCell ref="G513:G514"/>
    <mergeCell ref="A517:G517"/>
    <mergeCell ref="H518:J518"/>
    <mergeCell ref="A522:G522"/>
    <mergeCell ref="A523:G523"/>
    <mergeCell ref="A524:G524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B546:B548"/>
    <mergeCell ref="C546:D548"/>
    <mergeCell ref="E546:E548"/>
    <mergeCell ref="F546:H548"/>
    <mergeCell ref="I546:I548"/>
    <mergeCell ref="J546:K548"/>
    <mergeCell ref="L546:L548"/>
    <mergeCell ref="C549:D549"/>
    <mergeCell ref="F549:H549"/>
    <mergeCell ref="J549:K549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2" man="true" max="16383" min="0"/>
    <brk id="226" man="true" max="16383" min="0"/>
    <brk id="242" man="true" max="16383" min="0"/>
    <brk id="346" man="true" max="16383" min="0"/>
    <brk id="386" man="true" max="16383" min="0"/>
    <brk id="414" man="true" max="16383" min="0"/>
    <brk id="457" man="true" max="16383" min="0"/>
    <brk id="48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62"/>
  <sheetViews>
    <sheetView colorId="64" defaultGridColor="true" rightToLeft="false" showFormulas="false" showGridLines="true" showOutlineSymbols="true" showRowColHeaders="true" showZeros="true" tabSelected="false" topLeftCell="A233" view="normal" windowProtection="false" workbookViewId="0" zoomScale="130" zoomScaleNormal="130" zoomScalePageLayoutView="100">
      <selection activeCell="A243" activeCellId="0" pane="topLeft" sqref="A243"/>
    </sheetView>
  </sheetViews>
  <sheetFormatPr defaultRowHeight="15"/>
  <cols>
    <col collapsed="false" hidden="false" max="1" min="1" style="0" width="8.70918367346939"/>
    <col collapsed="false" hidden="false" max="2" min="2" style="0" width="32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15"/>
    <col collapsed="false" hidden="false" max="7" min="7" style="0" width="16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4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90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5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4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50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9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true" hidden="true" ht="18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75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41.45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4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55.1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4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true" hidden="true" ht="193.15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true" hidden="true" ht="15.6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false" ht="15.25" outlineLevel="0" r="201">
      <c r="A201" s="385"/>
      <c r="G201" s="831" t="s">
        <v>184</v>
      </c>
    </row>
    <row collapsed="false" customFormat="false" customHeight="true" hidden="false" ht="56.95" outlineLevel="0" r="202">
      <c r="A202" s="385"/>
      <c r="F202" s="625" t="s">
        <v>494</v>
      </c>
      <c r="G202" s="625"/>
    </row>
    <row collapsed="false" customFormat="false" customHeight="true" hidden="false" ht="37.3" outlineLevel="0" r="203">
      <c r="A203" s="385"/>
      <c r="F203" s="625" t="s">
        <v>2</v>
      </c>
      <c r="G203" s="625"/>
    </row>
    <row collapsed="false" customFormat="false" customHeight="true" hidden="false" ht="17.6" outlineLevel="0" r="204">
      <c r="A204" s="385"/>
      <c r="F204" s="625" t="s">
        <v>495</v>
      </c>
      <c r="G204" s="625"/>
    </row>
    <row collapsed="false" customFormat="false" customHeight="false" hidden="false" ht="14.05" outlineLevel="0" r="205">
      <c r="A205" s="832"/>
      <c r="B205" s="832"/>
      <c r="C205" s="832"/>
      <c r="D205" s="832"/>
      <c r="E205" s="832"/>
      <c r="F205" s="832"/>
      <c r="G205" s="832"/>
    </row>
    <row collapsed="false" customFormat="false" customHeight="false" hidden="true" ht="14.05" outlineLevel="0" r="206">
      <c r="A206" s="833"/>
      <c r="B206" s="834"/>
      <c r="C206" s="834"/>
      <c r="D206" s="834"/>
      <c r="E206" s="834"/>
      <c r="F206" s="834"/>
      <c r="G206" s="834"/>
    </row>
    <row collapsed="false" customFormat="false" customHeight="false" hidden="false" ht="14.05" outlineLevel="0" r="207">
      <c r="A207" s="832" t="s">
        <v>186</v>
      </c>
      <c r="B207" s="832"/>
      <c r="C207" s="832"/>
      <c r="D207" s="832"/>
      <c r="E207" s="832"/>
      <c r="F207" s="832"/>
      <c r="G207" s="832"/>
    </row>
    <row collapsed="false" customFormat="false" customHeight="false" hidden="false" ht="14.05" outlineLevel="0" r="208">
      <c r="A208" s="832" t="s">
        <v>187</v>
      </c>
      <c r="B208" s="832"/>
      <c r="C208" s="832"/>
      <c r="D208" s="832"/>
      <c r="E208" s="832"/>
      <c r="F208" s="832"/>
      <c r="G208" s="832"/>
    </row>
    <row collapsed="false" customFormat="false" customHeight="false" hidden="false" ht="14.05" outlineLevel="0" r="209">
      <c r="A209" s="832" t="s">
        <v>188</v>
      </c>
      <c r="B209" s="832"/>
      <c r="C209" s="832"/>
      <c r="D209" s="832"/>
      <c r="E209" s="832"/>
      <c r="F209" s="832"/>
      <c r="G209" s="832"/>
    </row>
    <row collapsed="false" customFormat="false" customHeight="false" hidden="false" ht="14.05" outlineLevel="0" r="210">
      <c r="A210" s="835"/>
      <c r="B210" s="834"/>
      <c r="C210" s="834"/>
      <c r="D210" s="834"/>
      <c r="E210" s="834"/>
      <c r="F210" s="834"/>
      <c r="G210" s="834"/>
    </row>
    <row collapsed="false" customFormat="false" customHeight="true" hidden="false" ht="18" outlineLevel="0" r="211">
      <c r="A211" s="66" t="s">
        <v>365</v>
      </c>
      <c r="B211" s="66" t="s">
        <v>190</v>
      </c>
      <c r="C211" s="66" t="s">
        <v>191</v>
      </c>
      <c r="D211" s="66" t="s">
        <v>192</v>
      </c>
      <c r="E211" s="66"/>
      <c r="F211" s="66"/>
      <c r="G211" s="66"/>
    </row>
    <row collapsed="false" customFormat="false" customHeight="false" hidden="false" ht="26.7" outlineLevel="0" r="212">
      <c r="A212" s="66"/>
      <c r="B212" s="66"/>
      <c r="C212" s="66"/>
      <c r="D212" s="66" t="s">
        <v>193</v>
      </c>
      <c r="E212" s="66" t="s">
        <v>194</v>
      </c>
      <c r="F212" s="66" t="s">
        <v>195</v>
      </c>
      <c r="G212" s="66" t="s">
        <v>468</v>
      </c>
    </row>
    <row collapsed="false" customFormat="false" customHeight="false" hidden="false" ht="14.2" outlineLevel="0" r="213">
      <c r="A213" s="66"/>
      <c r="B213" s="66"/>
      <c r="C213" s="66"/>
      <c r="D213" s="66" t="n">
        <v>2016</v>
      </c>
      <c r="E213" s="66" t="s">
        <v>458</v>
      </c>
      <c r="F213" s="66" t="s">
        <v>499</v>
      </c>
      <c r="G213" s="66" t="s">
        <v>500</v>
      </c>
    </row>
    <row collapsed="false" customFormat="false" customHeight="true" hidden="false" ht="42.75" outlineLevel="0" r="214">
      <c r="A214" s="86" t="s">
        <v>98</v>
      </c>
      <c r="B214" s="86"/>
      <c r="C214" s="86"/>
      <c r="D214" s="86"/>
      <c r="E214" s="86"/>
      <c r="F214" s="86"/>
      <c r="G214" s="86"/>
    </row>
    <row collapsed="false" customFormat="false" customHeight="true" hidden="false" ht="30" outlineLevel="0" r="215">
      <c r="A215" s="70" t="s">
        <v>199</v>
      </c>
      <c r="B215" s="70"/>
      <c r="C215" s="70"/>
      <c r="D215" s="70"/>
      <c r="E215" s="70"/>
      <c r="F215" s="70"/>
      <c r="G215" s="70"/>
    </row>
    <row collapsed="false" customFormat="false" customHeight="true" hidden="false" ht="25.5" outlineLevel="0" r="216">
      <c r="A216" s="70" t="s">
        <v>501</v>
      </c>
      <c r="B216" s="70"/>
      <c r="C216" s="70"/>
      <c r="D216" s="70"/>
      <c r="E216" s="70"/>
      <c r="F216" s="70"/>
      <c r="G216" s="70"/>
    </row>
    <row collapsed="false" customFormat="false" customHeight="true" hidden="false" ht="75" outlineLevel="0" r="217">
      <c r="A217" s="66" t="s">
        <v>15</v>
      </c>
      <c r="B217" s="836" t="s">
        <v>502</v>
      </c>
      <c r="C217" s="66" t="s">
        <v>204</v>
      </c>
      <c r="D217" s="66" t="s">
        <v>503</v>
      </c>
      <c r="E217" s="66" t="n">
        <v>0.25</v>
      </c>
      <c r="F217" s="66" t="n">
        <v>0.25</v>
      </c>
      <c r="G217" s="66" t="n">
        <v>0.25</v>
      </c>
    </row>
    <row collapsed="false" customFormat="false" customHeight="true" hidden="false" ht="68.85" outlineLevel="0" r="218">
      <c r="A218" s="66" t="s">
        <v>39</v>
      </c>
      <c r="B218" s="836" t="s">
        <v>504</v>
      </c>
      <c r="C218" s="66" t="s">
        <v>204</v>
      </c>
      <c r="D218" s="66" t="n">
        <v>1.7</v>
      </c>
      <c r="E218" s="66" t="n">
        <v>1.7</v>
      </c>
      <c r="F218" s="66" t="n">
        <v>1.7</v>
      </c>
      <c r="G218" s="66" t="n">
        <v>1.7</v>
      </c>
    </row>
    <row collapsed="false" customFormat="false" customHeight="true" hidden="false" ht="61.4" outlineLevel="0" r="219">
      <c r="A219" s="66" t="n">
        <v>3</v>
      </c>
      <c r="B219" s="836" t="s">
        <v>505</v>
      </c>
      <c r="C219" s="66" t="s">
        <v>204</v>
      </c>
      <c r="D219" s="66" t="s">
        <v>506</v>
      </c>
      <c r="E219" s="66" t="n">
        <v>0.5</v>
      </c>
      <c r="F219" s="66" t="n">
        <v>0.5</v>
      </c>
      <c r="G219" s="66" t="n">
        <v>0.5</v>
      </c>
    </row>
    <row collapsed="false" customFormat="false" customHeight="true" hidden="false" ht="86.65" outlineLevel="0" r="220">
      <c r="A220" s="66" t="n">
        <v>4</v>
      </c>
      <c r="B220" s="836" t="s">
        <v>507</v>
      </c>
      <c r="C220" s="66" t="s">
        <v>204</v>
      </c>
      <c r="D220" s="66" t="n">
        <v>78.2</v>
      </c>
      <c r="E220" s="66" t="n">
        <v>85.6</v>
      </c>
      <c r="F220" s="66" t="n">
        <v>85.6</v>
      </c>
      <c r="G220" s="66" t="n">
        <v>85.6</v>
      </c>
    </row>
    <row collapsed="false" customFormat="false" customHeight="true" hidden="false" ht="86.65" outlineLevel="0" r="221">
      <c r="A221" s="66" t="n">
        <v>5</v>
      </c>
      <c r="B221" s="68" t="s">
        <v>508</v>
      </c>
      <c r="C221" s="78" t="s">
        <v>204</v>
      </c>
      <c r="D221" s="78" t="n">
        <v>15</v>
      </c>
      <c r="E221" s="78" t="n">
        <v>15</v>
      </c>
      <c r="F221" s="78" t="n">
        <v>15</v>
      </c>
      <c r="G221" s="78" t="n">
        <v>15</v>
      </c>
    </row>
    <row collapsed="false" customFormat="false" customHeight="true" hidden="false" ht="29.85" outlineLevel="0" r="222">
      <c r="A222" s="86" t="s">
        <v>24</v>
      </c>
      <c r="B222" s="86"/>
      <c r="C222" s="86"/>
      <c r="D222" s="86"/>
      <c r="E222" s="86"/>
      <c r="F222" s="86"/>
      <c r="G222" s="86"/>
    </row>
    <row collapsed="false" customFormat="false" customHeight="true" hidden="false" ht="68.25" outlineLevel="0" r="223">
      <c r="A223" s="66" t="n">
        <v>6</v>
      </c>
      <c r="B223" s="836" t="s">
        <v>509</v>
      </c>
      <c r="C223" s="66" t="s">
        <v>312</v>
      </c>
      <c r="D223" s="75" t="n">
        <v>5795.987</v>
      </c>
      <c r="E223" s="79" t="n">
        <f aca="false">'7.1'!G281</f>
        <v>674</v>
      </c>
      <c r="F223" s="79" t="n">
        <f aca="false">'7.1'!G285</f>
        <v>11209.4</v>
      </c>
      <c r="G223" s="79" t="n">
        <f aca="false">'7.1'!G289</f>
        <v>11200.5</v>
      </c>
    </row>
    <row collapsed="false" customFormat="false" customHeight="true" hidden="false" ht="68.25" outlineLevel="0" r="224">
      <c r="A224" s="66" t="n">
        <v>7</v>
      </c>
      <c r="B224" s="836" t="s">
        <v>510</v>
      </c>
      <c r="C224" s="66" t="s">
        <v>212</v>
      </c>
      <c r="D224" s="66" t="n">
        <v>2</v>
      </c>
      <c r="E224" s="78" t="n">
        <v>1</v>
      </c>
      <c r="F224" s="66" t="n">
        <v>1</v>
      </c>
      <c r="G224" s="66" t="n">
        <v>1</v>
      </c>
    </row>
    <row collapsed="false" customFormat="false" customHeight="true" hidden="false" ht="25.5" outlineLevel="0" r="225">
      <c r="A225" s="86" t="s">
        <v>27</v>
      </c>
      <c r="B225" s="86"/>
      <c r="C225" s="86"/>
      <c r="D225" s="86"/>
      <c r="E225" s="86"/>
      <c r="F225" s="86"/>
      <c r="G225" s="86"/>
    </row>
    <row collapsed="false" customFormat="false" customHeight="true" hidden="false" ht="74.6" outlineLevel="0" r="226">
      <c r="A226" s="66" t="n">
        <v>8</v>
      </c>
      <c r="B226" s="836" t="s">
        <v>511</v>
      </c>
      <c r="C226" s="66" t="s">
        <v>204</v>
      </c>
      <c r="D226" s="66" t="s">
        <v>503</v>
      </c>
      <c r="E226" s="66" t="n">
        <v>0.25</v>
      </c>
      <c r="F226" s="66" t="n">
        <v>0.25</v>
      </c>
      <c r="G226" s="66" t="n">
        <v>0.25</v>
      </c>
    </row>
    <row collapsed="false" customFormat="false" customHeight="true" hidden="false" ht="29.85" outlineLevel="0" r="227">
      <c r="A227" s="86" t="s">
        <v>30</v>
      </c>
      <c r="B227" s="86"/>
      <c r="C227" s="86"/>
      <c r="D227" s="86"/>
      <c r="E227" s="86"/>
      <c r="F227" s="86"/>
      <c r="G227" s="86"/>
    </row>
    <row collapsed="false" customFormat="false" customHeight="true" hidden="false" ht="62.15" outlineLevel="0" r="228">
      <c r="A228" s="66" t="n">
        <v>9</v>
      </c>
      <c r="B228" s="836" t="s">
        <v>512</v>
      </c>
      <c r="C228" s="66" t="s">
        <v>513</v>
      </c>
      <c r="D228" s="66" t="n">
        <v>500</v>
      </c>
      <c r="E228" s="66" t="n">
        <v>500</v>
      </c>
      <c r="F228" s="66" t="n">
        <v>500</v>
      </c>
      <c r="G228" s="66" t="n">
        <v>500</v>
      </c>
    </row>
    <row collapsed="false" customFormat="false" customHeight="true" hidden="false" ht="31.7" outlineLevel="0" r="229">
      <c r="A229" s="86" t="s">
        <v>33</v>
      </c>
      <c r="B229" s="86"/>
      <c r="C229" s="86"/>
      <c r="D229" s="86"/>
      <c r="E229" s="86"/>
      <c r="F229" s="86"/>
      <c r="G229" s="86"/>
    </row>
    <row collapsed="false" customFormat="false" customHeight="true" hidden="false" ht="59.1" outlineLevel="0" r="230">
      <c r="A230" s="66" t="n">
        <v>10</v>
      </c>
      <c r="B230" s="837" t="s">
        <v>514</v>
      </c>
      <c r="C230" s="66" t="s">
        <v>515</v>
      </c>
      <c r="D230" s="66"/>
      <c r="E230" s="66" t="n">
        <v>3</v>
      </c>
      <c r="F230" s="66" t="n">
        <v>3</v>
      </c>
      <c r="G230" s="66" t="n">
        <v>3</v>
      </c>
    </row>
    <row collapsed="false" customFormat="false" customHeight="true" hidden="false" ht="59.1" outlineLevel="0" r="231">
      <c r="A231" s="66" t="n">
        <v>11</v>
      </c>
      <c r="B231" s="837" t="s">
        <v>504</v>
      </c>
      <c r="C231" s="66" t="s">
        <v>204</v>
      </c>
      <c r="D231" s="66"/>
      <c r="E231" s="66"/>
      <c r="F231" s="66" t="n">
        <v>1.7</v>
      </c>
      <c r="G231" s="66" t="n">
        <v>1.7</v>
      </c>
    </row>
    <row collapsed="false" customFormat="false" customHeight="true" hidden="false" ht="38.45" outlineLevel="0" r="232">
      <c r="A232" s="838" t="s">
        <v>37</v>
      </c>
      <c r="B232" s="838"/>
      <c r="C232" s="838"/>
      <c r="D232" s="838"/>
      <c r="E232" s="838"/>
      <c r="F232" s="838"/>
      <c r="G232" s="838"/>
    </row>
    <row collapsed="false" customFormat="false" customHeight="true" hidden="false" ht="55.65" outlineLevel="0" r="233">
      <c r="A233" s="66" t="n">
        <v>12</v>
      </c>
      <c r="B233" s="837" t="s">
        <v>514</v>
      </c>
      <c r="C233" s="66" t="s">
        <v>515</v>
      </c>
      <c r="D233" s="66"/>
      <c r="E233" s="66"/>
      <c r="F233" s="66" t="n">
        <v>3</v>
      </c>
      <c r="G233" s="66" t="n">
        <v>3</v>
      </c>
    </row>
    <row collapsed="false" customFormat="false" customHeight="true" hidden="false" ht="30" outlineLevel="0" r="234">
      <c r="A234" s="70" t="s">
        <v>219</v>
      </c>
      <c r="B234" s="70"/>
      <c r="C234" s="70"/>
      <c r="D234" s="70"/>
      <c r="E234" s="70"/>
      <c r="F234" s="70"/>
      <c r="G234" s="70"/>
    </row>
    <row collapsed="false" customFormat="false" customHeight="true" hidden="false" ht="45" outlineLevel="0" r="235">
      <c r="A235" s="70" t="s">
        <v>220</v>
      </c>
      <c r="B235" s="70"/>
      <c r="C235" s="70"/>
      <c r="D235" s="70"/>
      <c r="E235" s="70"/>
      <c r="F235" s="70"/>
      <c r="G235" s="70"/>
    </row>
    <row collapsed="false" customFormat="false" customHeight="true" hidden="false" ht="101.25" outlineLevel="0" r="236">
      <c r="A236" s="66" t="n">
        <v>13</v>
      </c>
      <c r="B236" s="68" t="s">
        <v>516</v>
      </c>
      <c r="C236" s="66" t="s">
        <v>204</v>
      </c>
      <c r="D236" s="66" t="n">
        <v>12.4</v>
      </c>
      <c r="E236" s="66" t="n">
        <v>13</v>
      </c>
      <c r="F236" s="66" t="n">
        <v>13</v>
      </c>
      <c r="G236" s="66" t="n">
        <v>14</v>
      </c>
    </row>
    <row collapsed="false" customFormat="false" customHeight="true" hidden="false" ht="56.25" outlineLevel="0" r="237">
      <c r="A237" s="66" t="n">
        <v>14</v>
      </c>
      <c r="B237" s="68" t="s">
        <v>517</v>
      </c>
      <c r="C237" s="66" t="s">
        <v>223</v>
      </c>
      <c r="D237" s="66" t="n">
        <v>800</v>
      </c>
      <c r="E237" s="66" t="n">
        <v>950</v>
      </c>
      <c r="F237" s="66" t="n">
        <v>1050</v>
      </c>
      <c r="G237" s="66" t="n">
        <v>1200</v>
      </c>
    </row>
    <row collapsed="false" customFormat="false" customHeight="true" hidden="false" ht="25.5" outlineLevel="0" r="238">
      <c r="A238" s="70" t="s">
        <v>224</v>
      </c>
      <c r="B238" s="70"/>
      <c r="C238" s="70"/>
      <c r="D238" s="70"/>
      <c r="E238" s="70"/>
      <c r="F238" s="70"/>
      <c r="G238" s="70"/>
    </row>
    <row collapsed="false" customFormat="false" customHeight="true" hidden="false" ht="90" outlineLevel="0" r="239">
      <c r="A239" s="66" t="n">
        <v>15</v>
      </c>
      <c r="B239" s="68" t="s">
        <v>518</v>
      </c>
      <c r="C239" s="66" t="s">
        <v>223</v>
      </c>
      <c r="D239" s="66" t="s">
        <v>519</v>
      </c>
      <c r="E239" s="66" t="s">
        <v>519</v>
      </c>
      <c r="F239" s="66" t="s">
        <v>519</v>
      </c>
      <c r="G239" s="66" t="s">
        <v>519</v>
      </c>
    </row>
    <row collapsed="false" customFormat="false" customHeight="true" hidden="false" ht="30" outlineLevel="0" r="240">
      <c r="A240" s="70" t="s">
        <v>227</v>
      </c>
      <c r="B240" s="70"/>
      <c r="C240" s="70"/>
      <c r="D240" s="70"/>
      <c r="E240" s="70"/>
      <c r="F240" s="70"/>
      <c r="G240" s="70"/>
    </row>
    <row collapsed="false" customFormat="false" customHeight="true" hidden="false" ht="47.25" outlineLevel="0" r="241">
      <c r="A241" s="70" t="s">
        <v>520</v>
      </c>
      <c r="B241" s="70"/>
      <c r="C241" s="70"/>
      <c r="D241" s="70"/>
      <c r="E241" s="70"/>
      <c r="F241" s="70"/>
      <c r="G241" s="70"/>
    </row>
    <row collapsed="false" customFormat="false" customHeight="true" hidden="false" ht="69" outlineLevel="0" r="242">
      <c r="A242" s="66" t="n">
        <v>16</v>
      </c>
      <c r="B242" s="836" t="s">
        <v>521</v>
      </c>
      <c r="C242" s="66" t="s">
        <v>223</v>
      </c>
      <c r="D242" s="66" t="n">
        <v>4050</v>
      </c>
      <c r="E242" s="66" t="n">
        <v>4100</v>
      </c>
      <c r="F242" s="66" t="n">
        <v>4150</v>
      </c>
      <c r="G242" s="66" t="n">
        <v>4200</v>
      </c>
    </row>
    <row collapsed="false" customFormat="false" customHeight="true" hidden="false" ht="68.25" outlineLevel="0" r="243">
      <c r="A243" s="66" t="n">
        <v>17</v>
      </c>
      <c r="B243" s="836" t="s">
        <v>522</v>
      </c>
      <c r="C243" s="66" t="s">
        <v>204</v>
      </c>
      <c r="D243" s="66" t="n">
        <v>22</v>
      </c>
      <c r="E243" s="66" t="n">
        <v>22.25</v>
      </c>
      <c r="F243" s="66" t="n">
        <v>22.5</v>
      </c>
      <c r="G243" s="66" t="n">
        <v>22.75</v>
      </c>
    </row>
    <row collapsed="false" customFormat="false" customHeight="false" hidden="false" ht="14.05" outlineLevel="0" r="244">
      <c r="A244" s="839"/>
      <c r="B244" s="834"/>
      <c r="C244" s="834"/>
      <c r="D244" s="834"/>
      <c r="E244" s="834"/>
      <c r="F244" s="834"/>
      <c r="G244" s="834"/>
    </row>
    <row collapsed="false" customFormat="false" customHeight="false" hidden="false" ht="14.05" outlineLevel="0" r="245">
      <c r="A245" s="840" t="s">
        <v>81</v>
      </c>
      <c r="B245" s="840"/>
      <c r="C245" s="840"/>
      <c r="D245" s="840"/>
      <c r="E245" s="840"/>
      <c r="F245" s="840"/>
      <c r="G245" s="840"/>
    </row>
    <row collapsed="false" customFormat="false" customHeight="true" hidden="false" ht="32.25" outlineLevel="0" r="246">
      <c r="A246" s="841" t="s">
        <v>231</v>
      </c>
      <c r="B246" s="841"/>
      <c r="C246" s="841"/>
      <c r="D246" s="841"/>
      <c r="E246" s="841"/>
      <c r="F246" s="841"/>
      <c r="G246" s="841"/>
    </row>
    <row collapsed="false" customFormat="false" customHeight="true" hidden="false" ht="29.25" outlineLevel="0" r="247">
      <c r="A247" s="841" t="s">
        <v>232</v>
      </c>
      <c r="B247" s="841"/>
      <c r="C247" s="841"/>
      <c r="D247" s="841"/>
      <c r="E247" s="841"/>
      <c r="F247" s="841"/>
      <c r="G247" s="841"/>
    </row>
    <row collapsed="false" customFormat="false" customHeight="false" hidden="true" ht="15.75" outlineLevel="0" r="248">
      <c r="A248" s="396" t="s">
        <v>233</v>
      </c>
      <c r="B248" s="396"/>
      <c r="C248" s="396"/>
      <c r="D248" s="396"/>
      <c r="E248" s="396"/>
      <c r="F248" s="396"/>
      <c r="G248" s="396"/>
      <c r="H248" s="396"/>
      <c r="I248" s="396"/>
    </row>
    <row collapsed="false" customFormat="false" customHeight="false" hidden="true" ht="15.75" outlineLevel="0" r="249">
      <c r="A249" s="396" t="s">
        <v>84</v>
      </c>
      <c r="B249" s="396"/>
      <c r="C249" s="396"/>
      <c r="D249" s="396"/>
      <c r="E249" s="396"/>
      <c r="F249" s="396"/>
      <c r="G249" s="396"/>
      <c r="H249" s="396"/>
    </row>
    <row collapsed="false" customFormat="false" customHeight="false" hidden="true" ht="15.75" outlineLevel="0" r="250">
      <c r="A250" s="396" t="s">
        <v>234</v>
      </c>
      <c r="B250" s="396"/>
      <c r="C250" s="396"/>
      <c r="D250" s="396"/>
      <c r="E250" s="396"/>
      <c r="F250" s="396"/>
      <c r="G250" s="396"/>
      <c r="H250" s="396"/>
    </row>
    <row collapsed="false" customFormat="false" customHeight="false" hidden="true" ht="15.75" outlineLevel="0" r="251">
      <c r="A251" s="396" t="s">
        <v>105</v>
      </c>
      <c r="B251" s="396"/>
      <c r="C251" s="396"/>
      <c r="D251" s="396"/>
      <c r="E251" s="396"/>
      <c r="F251" s="396"/>
      <c r="G251" s="396"/>
    </row>
    <row collapsed="false" customFormat="false" customHeight="false" hidden="true" ht="15.75" outlineLevel="0" r="252">
      <c r="A252" s="504"/>
    </row>
    <row collapsed="false" customFormat="false" customHeight="true" hidden="true" ht="164.25" outlineLevel="0" r="253">
      <c r="A253" s="32" t="s">
        <v>189</v>
      </c>
      <c r="B253" s="32" t="s">
        <v>235</v>
      </c>
      <c r="C253" s="32" t="s">
        <v>87</v>
      </c>
      <c r="D253" s="32" t="s">
        <v>236</v>
      </c>
      <c r="E253" s="32" t="s">
        <v>89</v>
      </c>
      <c r="F253" s="32" t="s">
        <v>237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collapsed="false" customFormat="false" customHeight="true" hidden="true" ht="45.75" outlineLevel="0" r="254">
      <c r="A254" s="32"/>
      <c r="B254" s="32"/>
      <c r="C254" s="32"/>
      <c r="D254" s="32"/>
      <c r="E254" s="32"/>
      <c r="F254" s="32" t="s">
        <v>93</v>
      </c>
      <c r="G254" s="32"/>
      <c r="H254" s="32"/>
      <c r="I254" s="505" t="s">
        <v>238</v>
      </c>
      <c r="J254" s="32" t="s">
        <v>95</v>
      </c>
      <c r="K254" s="32"/>
      <c r="L254" s="32" t="s">
        <v>239</v>
      </c>
      <c r="M254" s="32"/>
      <c r="N254" s="32"/>
      <c r="O254" s="32"/>
      <c r="P254" s="32"/>
      <c r="Q254" s="32"/>
      <c r="R254" s="229" t="s">
        <v>240</v>
      </c>
    </row>
    <row collapsed="false" customFormat="false" customHeight="false" hidden="true" ht="15" outlineLevel="0" r="255">
      <c r="A255" s="204" t="n">
        <v>1</v>
      </c>
      <c r="B255" s="204" t="n">
        <v>2</v>
      </c>
      <c r="C255" s="204" t="n">
        <v>3</v>
      </c>
      <c r="D255" s="204" t="n">
        <v>4</v>
      </c>
      <c r="E255" s="204" t="n">
        <v>5</v>
      </c>
      <c r="F255" s="389" t="n">
        <v>6</v>
      </c>
      <c r="G255" s="389"/>
      <c r="H255" s="389"/>
      <c r="I255" s="204" t="n">
        <v>7</v>
      </c>
      <c r="J255" s="389" t="n">
        <v>8</v>
      </c>
      <c r="K255" s="389"/>
      <c r="L255" s="389" t="n">
        <v>9</v>
      </c>
      <c r="M255" s="389"/>
      <c r="N255" s="389"/>
      <c r="O255" s="389"/>
      <c r="P255" s="389"/>
      <c r="Q255" s="389"/>
      <c r="R255" s="229" t="n">
        <v>10</v>
      </c>
    </row>
    <row collapsed="false" customFormat="false" customHeight="true" hidden="true" ht="74.25" outlineLevel="0" r="256">
      <c r="A256" s="41" t="n">
        <v>1</v>
      </c>
      <c r="B256" s="41" t="s">
        <v>105</v>
      </c>
      <c r="C256" s="233" t="s">
        <v>241</v>
      </c>
      <c r="D256" s="233" t="s">
        <v>242</v>
      </c>
      <c r="E256" s="234" t="s">
        <v>243</v>
      </c>
      <c r="F256" s="503"/>
      <c r="G256" s="338"/>
      <c r="H256" s="506" t="n">
        <f aca="false">H257+++H258+H259+H260</f>
        <v>19248.329</v>
      </c>
      <c r="I256" s="238" t="n">
        <f aca="false">I257+I258+I259+I260</f>
        <v>0</v>
      </c>
      <c r="J256" s="173" t="n">
        <v>19418.04</v>
      </c>
      <c r="K256" s="173"/>
      <c r="L256" s="503"/>
      <c r="M256" s="338"/>
      <c r="N256" s="338"/>
      <c r="O256" s="338"/>
      <c r="P256" s="237" t="n">
        <f aca="false">P257+P258+P259+P260</f>
        <v>2055.289</v>
      </c>
      <c r="Q256" s="237"/>
      <c r="R256" s="238" t="n">
        <f aca="false">R257+R258+R259+R260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234" t="s">
        <v>244</v>
      </c>
      <c r="F257" s="222" t="s">
        <v>101</v>
      </c>
      <c r="G257" s="503"/>
      <c r="H257" s="506" t="n">
        <f aca="false">I257+J257++P257+R257</f>
        <v>15487.15</v>
      </c>
      <c r="I257" s="241" t="n">
        <f aca="false">I277</f>
        <v>0</v>
      </c>
      <c r="J257" s="170" t="n">
        <f aca="false">J277</f>
        <v>14079.15</v>
      </c>
      <c r="K257" s="170"/>
      <c r="L257" s="233" t="s">
        <v>101</v>
      </c>
      <c r="M257" s="233"/>
      <c r="N257" s="233"/>
      <c r="O257" s="233"/>
      <c r="P257" s="240" t="n">
        <f aca="false">P277</f>
        <v>1408</v>
      </c>
      <c r="Q257" s="240"/>
      <c r="R257" s="241" t="n">
        <f aca="false">R277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6"/>
      <c r="F258" s="222" t="s">
        <v>102</v>
      </c>
      <c r="G258" s="503"/>
      <c r="H258" s="507" t="n">
        <f aca="false">I258+J258++P258+R258</f>
        <v>0</v>
      </c>
      <c r="I258" s="241" t="n">
        <f aca="false">I278</f>
        <v>0</v>
      </c>
      <c r="J258" s="170" t="n">
        <f aca="false">J278</f>
        <v>0</v>
      </c>
      <c r="K258" s="170"/>
      <c r="L258" s="233" t="s">
        <v>102</v>
      </c>
      <c r="M258" s="233"/>
      <c r="N258" s="233"/>
      <c r="O258" s="233"/>
      <c r="P258" s="240" t="n">
        <f aca="false">P278</f>
        <v>0</v>
      </c>
      <c r="Q258" s="240"/>
      <c r="R258" s="241" t="n">
        <f aca="false">R278</f>
        <v>0</v>
      </c>
    </row>
    <row collapsed="false" customFormat="false" customHeight="true" hidden="true" ht="16.5" outlineLevel="0" r="259">
      <c r="A259" s="41"/>
      <c r="B259" s="41"/>
      <c r="C259" s="233"/>
      <c r="D259" s="233"/>
      <c r="E259" s="606"/>
      <c r="F259" s="222" t="s">
        <v>103</v>
      </c>
      <c r="G259" s="503"/>
      <c r="H259" s="506" t="n">
        <f aca="false">I259+J259++P259+R259</f>
        <v>3647.779</v>
      </c>
      <c r="I259" s="241" t="n">
        <f aca="false">I279</f>
        <v>0</v>
      </c>
      <c r="J259" s="170" t="n">
        <f aca="false">J279</f>
        <v>3113.89</v>
      </c>
      <c r="K259" s="170"/>
      <c r="L259" s="233" t="s">
        <v>103</v>
      </c>
      <c r="M259" s="233"/>
      <c r="N259" s="233"/>
      <c r="O259" s="233"/>
      <c r="P259" s="240" t="n">
        <f aca="false">P279</f>
        <v>533.889</v>
      </c>
      <c r="Q259" s="240"/>
      <c r="R259" s="241" t="n">
        <f aca="false">R279</f>
        <v>0</v>
      </c>
    </row>
    <row collapsed="false" customFormat="false" customHeight="true" hidden="true" ht="16.5" outlineLevel="0" r="260">
      <c r="A260" s="41"/>
      <c r="B260" s="41"/>
      <c r="C260" s="233"/>
      <c r="D260" s="233"/>
      <c r="E260" s="608"/>
      <c r="F260" s="222" t="s">
        <v>69</v>
      </c>
      <c r="G260" s="503"/>
      <c r="H260" s="507" t="n">
        <f aca="false">I260+J260++P260+R260</f>
        <v>113.4</v>
      </c>
      <c r="I260" s="246" t="n">
        <f aca="false">I335</f>
        <v>0</v>
      </c>
      <c r="J260" s="173" t="n">
        <f aca="false">J335</f>
        <v>0</v>
      </c>
      <c r="K260" s="173"/>
      <c r="L260" s="233" t="s">
        <v>69</v>
      </c>
      <c r="M260" s="233"/>
      <c r="N260" s="233"/>
      <c r="O260" s="233"/>
      <c r="P260" s="245" t="n">
        <f aca="false">L335</f>
        <v>113.4</v>
      </c>
      <c r="Q260" s="245"/>
      <c r="R260" s="246" t="n">
        <f aca="false">R335</f>
        <v>0</v>
      </c>
    </row>
    <row collapsed="false" customFormat="false" customHeight="true" hidden="true" ht="16.5" outlineLevel="0" r="261">
      <c r="A261" s="41"/>
      <c r="B261" s="41"/>
      <c r="C261" s="233"/>
      <c r="D261" s="233"/>
      <c r="E261" s="234" t="s">
        <v>245</v>
      </c>
      <c r="F261" s="503"/>
      <c r="G261" s="338"/>
      <c r="H261" s="506" t="n">
        <f aca="false">H262+H263+H264+H265</f>
        <v>58143.42</v>
      </c>
      <c r="I261" s="238" t="n">
        <f aca="false">I262+I263++I264+I265</f>
        <v>0</v>
      </c>
      <c r="J261" s="170" t="n">
        <f aca="false">J262+J263++J265</f>
        <v>1156.4</v>
      </c>
      <c r="K261" s="170"/>
      <c r="L261" s="213"/>
      <c r="M261" s="213"/>
      <c r="N261" s="213"/>
      <c r="O261" s="213"/>
      <c r="P261" s="247" t="n">
        <f aca="false">P262+P263+P264+P265</f>
        <v>53363.03</v>
      </c>
      <c r="Q261" s="247"/>
      <c r="R261" s="238" t="n">
        <f aca="false">R262+R263+R264+R265</f>
        <v>0</v>
      </c>
    </row>
    <row collapsed="false" customFormat="false" customHeight="true" hidden="true" ht="16.5" outlineLevel="0" r="262">
      <c r="A262" s="41"/>
      <c r="B262" s="41"/>
      <c r="C262" s="233"/>
      <c r="D262" s="233"/>
      <c r="E262" s="234" t="s">
        <v>244</v>
      </c>
      <c r="F262" s="222" t="s">
        <v>101</v>
      </c>
      <c r="G262" s="503"/>
      <c r="H262" s="507" t="n">
        <f aca="false">I262+J262+P262+R262</f>
        <v>18791</v>
      </c>
      <c r="I262" s="241" t="n">
        <f aca="false">I281</f>
        <v>0</v>
      </c>
      <c r="J262" s="173" t="n">
        <f aca="false">J281</f>
        <v>0</v>
      </c>
      <c r="K262" s="173"/>
      <c r="L262" s="233" t="s">
        <v>101</v>
      </c>
      <c r="M262" s="233"/>
      <c r="N262" s="233"/>
      <c r="O262" s="233"/>
      <c r="P262" s="245" t="n">
        <f aca="false">P281</f>
        <v>18791</v>
      </c>
      <c r="Q262" s="245"/>
      <c r="R262" s="241" t="n">
        <f aca="false">R281</f>
        <v>0</v>
      </c>
    </row>
    <row collapsed="false" customFormat="false" customHeight="true" hidden="true" ht="16.5" outlineLevel="0" r="263">
      <c r="A263" s="41"/>
      <c r="B263" s="41"/>
      <c r="C263" s="233"/>
      <c r="D263" s="233"/>
      <c r="E263" s="606"/>
      <c r="F263" s="222" t="s">
        <v>102</v>
      </c>
      <c r="G263" s="503"/>
      <c r="H263" s="506" t="n">
        <f aca="false">I263+J263+P263+R263</f>
        <v>17977.54</v>
      </c>
      <c r="I263" s="241" t="n">
        <f aca="false">I282</f>
        <v>0</v>
      </c>
      <c r="J263" s="170" t="n">
        <f aca="false">J282</f>
        <v>1156.4</v>
      </c>
      <c r="K263" s="170"/>
      <c r="L263" s="233" t="s">
        <v>102</v>
      </c>
      <c r="M263" s="233"/>
      <c r="N263" s="233"/>
      <c r="O263" s="233"/>
      <c r="P263" s="245" t="n">
        <f aca="false">P282</f>
        <v>16821.14</v>
      </c>
      <c r="Q263" s="245"/>
      <c r="R263" s="241" t="n">
        <f aca="false">R282</f>
        <v>0</v>
      </c>
    </row>
    <row collapsed="false" customFormat="false" customHeight="true" hidden="true" ht="16.5" outlineLevel="0" r="264">
      <c r="A264" s="41"/>
      <c r="B264" s="41"/>
      <c r="C264" s="233"/>
      <c r="D264" s="233"/>
      <c r="E264" s="606"/>
      <c r="F264" s="222" t="s">
        <v>103</v>
      </c>
      <c r="G264" s="503"/>
      <c r="H264" s="507" t="n">
        <f aca="false">I264+J264+P264+R264</f>
        <v>20278.39</v>
      </c>
      <c r="I264" s="241" t="n">
        <f aca="false">I283</f>
        <v>0</v>
      </c>
      <c r="J264" s="170" t="n">
        <f aca="false">J283</f>
        <v>3623.99</v>
      </c>
      <c r="K264" s="170"/>
      <c r="L264" s="233" t="s">
        <v>103</v>
      </c>
      <c r="M264" s="233"/>
      <c r="N264" s="233"/>
      <c r="O264" s="233"/>
      <c r="P264" s="245" t="n">
        <f aca="false">P283</f>
        <v>16654.4</v>
      </c>
      <c r="Q264" s="245"/>
      <c r="R264" s="241" t="n">
        <f aca="false">R283</f>
        <v>0</v>
      </c>
    </row>
    <row collapsed="false" customFormat="false" customHeight="true" hidden="true" ht="16.5" outlineLevel="0" r="265">
      <c r="A265" s="41"/>
      <c r="B265" s="41"/>
      <c r="C265" s="233"/>
      <c r="D265" s="233"/>
      <c r="E265" s="608"/>
      <c r="F265" s="222" t="s">
        <v>69</v>
      </c>
      <c r="G265" s="503"/>
      <c r="H265" s="507" t="n">
        <f aca="false">I265+J265+P265+R265</f>
        <v>1096.49</v>
      </c>
      <c r="I265" s="246" t="n">
        <f aca="false">I337</f>
        <v>0</v>
      </c>
      <c r="J265" s="173" t="n">
        <f aca="false">J337</f>
        <v>0</v>
      </c>
      <c r="K265" s="173"/>
      <c r="L265" s="233" t="s">
        <v>69</v>
      </c>
      <c r="M265" s="233"/>
      <c r="N265" s="233"/>
      <c r="O265" s="233"/>
      <c r="P265" s="245" t="n">
        <f aca="false">L337</f>
        <v>1096.49</v>
      </c>
      <c r="Q265" s="245"/>
      <c r="R265" s="246" t="n">
        <f aca="false">R337</f>
        <v>0</v>
      </c>
    </row>
    <row collapsed="false" customFormat="false" customHeight="true" hidden="true" ht="15.75" outlineLevel="0" r="266">
      <c r="A266" s="41"/>
      <c r="B266" s="41"/>
      <c r="C266" s="233"/>
      <c r="D266" s="233"/>
      <c r="E266" s="234" t="s">
        <v>246</v>
      </c>
      <c r="F266" s="213"/>
      <c r="G266" s="213"/>
      <c r="H266" s="507" t="n">
        <f aca="false">H267+H268+H269+H270</f>
        <v>54855</v>
      </c>
      <c r="I266" s="238" t="n">
        <f aca="false">I267+I268+I269+I270</f>
        <v>0</v>
      </c>
      <c r="J266" s="248"/>
      <c r="K266" s="249" t="n">
        <f aca="false">K267+K268+K269+K270</f>
        <v>0</v>
      </c>
      <c r="L266" s="213"/>
      <c r="M266" s="213"/>
      <c r="N266" s="213"/>
      <c r="O266" s="213"/>
      <c r="P266" s="247" t="n">
        <f aca="false">P267+P268+P269+P270</f>
        <v>54855</v>
      </c>
      <c r="Q266" s="247"/>
      <c r="R266" s="238" t="n">
        <f aca="false">R267+R268+R269+R270</f>
        <v>0</v>
      </c>
    </row>
    <row collapsed="false" customFormat="false" customHeight="true" hidden="true" ht="15.75" outlineLevel="0" r="267">
      <c r="A267" s="41"/>
      <c r="B267" s="41"/>
      <c r="C267" s="233"/>
      <c r="D267" s="233"/>
      <c r="E267" s="234" t="s">
        <v>244</v>
      </c>
      <c r="F267" s="222" t="s">
        <v>101</v>
      </c>
      <c r="G267" s="503"/>
      <c r="H267" s="507" t="n">
        <f aca="false">I267+K267+P267+++R267</f>
        <v>18488</v>
      </c>
      <c r="I267" s="241" t="n">
        <f aca="false">I285</f>
        <v>0</v>
      </c>
      <c r="J267" s="250"/>
      <c r="K267" s="251" t="n">
        <f aca="false">K285</f>
        <v>0</v>
      </c>
      <c r="L267" s="233" t="s">
        <v>101</v>
      </c>
      <c r="M267" s="233"/>
      <c r="N267" s="233"/>
      <c r="O267" s="233"/>
      <c r="P267" s="245" t="n">
        <f aca="false">P285</f>
        <v>18488</v>
      </c>
      <c r="Q267" s="245"/>
      <c r="R267" s="241" t="n">
        <f aca="false">R285</f>
        <v>0</v>
      </c>
    </row>
    <row collapsed="false" customFormat="false" customHeight="true" hidden="true" ht="15.75" outlineLevel="0" r="268">
      <c r="A268" s="41"/>
      <c r="B268" s="41"/>
      <c r="C268" s="233"/>
      <c r="D268" s="233"/>
      <c r="E268" s="606"/>
      <c r="F268" s="222" t="s">
        <v>102</v>
      </c>
      <c r="G268" s="503"/>
      <c r="H268" s="507" t="n">
        <f aca="false">I268+K268+P268+++R268</f>
        <v>17648</v>
      </c>
      <c r="I268" s="241" t="n">
        <f aca="false">I286</f>
        <v>0</v>
      </c>
      <c r="J268" s="250"/>
      <c r="K268" s="251" t="n">
        <f aca="false">K286</f>
        <v>0</v>
      </c>
      <c r="L268" s="233" t="s">
        <v>102</v>
      </c>
      <c r="M268" s="233"/>
      <c r="N268" s="233"/>
      <c r="O268" s="233"/>
      <c r="P268" s="245" t="n">
        <f aca="false">P286</f>
        <v>17648</v>
      </c>
      <c r="Q268" s="245"/>
      <c r="R268" s="241" t="n">
        <f aca="false">R286</f>
        <v>0</v>
      </c>
    </row>
    <row collapsed="false" customFormat="false" customHeight="true" hidden="true" ht="15.75" outlineLevel="0" r="269">
      <c r="A269" s="41"/>
      <c r="B269" s="41"/>
      <c r="C269" s="233"/>
      <c r="D269" s="233"/>
      <c r="E269" s="606"/>
      <c r="F269" s="222" t="s">
        <v>103</v>
      </c>
      <c r="G269" s="503"/>
      <c r="H269" s="507" t="n">
        <f aca="false">I269+K269+P269+++R269</f>
        <v>18505</v>
      </c>
      <c r="I269" s="241" t="n">
        <f aca="false">I287</f>
        <v>0</v>
      </c>
      <c r="J269" s="250"/>
      <c r="K269" s="251" t="n">
        <f aca="false">K287</f>
        <v>0</v>
      </c>
      <c r="L269" s="233" t="s">
        <v>103</v>
      </c>
      <c r="M269" s="233"/>
      <c r="N269" s="233"/>
      <c r="O269" s="233"/>
      <c r="P269" s="245" t="n">
        <f aca="false">P287</f>
        <v>18505</v>
      </c>
      <c r="Q269" s="245"/>
      <c r="R269" s="241" t="n">
        <f aca="false">R287</f>
        <v>0</v>
      </c>
    </row>
    <row collapsed="false" customFormat="false" customHeight="true" hidden="true" ht="30" outlineLevel="0" r="270">
      <c r="A270" s="41"/>
      <c r="B270" s="41"/>
      <c r="C270" s="233"/>
      <c r="D270" s="233"/>
      <c r="E270" s="608"/>
      <c r="F270" s="222" t="s">
        <v>69</v>
      </c>
      <c r="G270" s="503"/>
      <c r="H270" s="507" t="n">
        <f aca="false">I270+K270+P270+++R270</f>
        <v>214</v>
      </c>
      <c r="I270" s="246" t="n">
        <f aca="false">I339</f>
        <v>0</v>
      </c>
      <c r="J270" s="252"/>
      <c r="K270" s="253" t="n">
        <f aca="false">J339</f>
        <v>0</v>
      </c>
      <c r="L270" s="233" t="s">
        <v>69</v>
      </c>
      <c r="M270" s="233"/>
      <c r="N270" s="233"/>
      <c r="O270" s="233"/>
      <c r="P270" s="245" t="n">
        <f aca="false">L339</f>
        <v>214</v>
      </c>
      <c r="Q270" s="245"/>
      <c r="R270" s="246" t="n">
        <f aca="false">R339</f>
        <v>0</v>
      </c>
    </row>
    <row collapsed="false" customFormat="false" customHeight="true" hidden="true" ht="16.5" outlineLevel="0" r="271">
      <c r="A271" s="41"/>
      <c r="B271" s="508" t="s">
        <v>100</v>
      </c>
      <c r="C271" s="245"/>
      <c r="D271" s="245"/>
      <c r="E271" s="842"/>
      <c r="F271" s="509"/>
      <c r="G271" s="510"/>
      <c r="H271" s="511" t="n">
        <f aca="false">H272+H273+H274+H275</f>
        <v>132246.749</v>
      </c>
      <c r="I271" s="260" t="n">
        <f aca="false">I272+I273+I274+I275</f>
        <v>0</v>
      </c>
      <c r="J271" s="257" t="n">
        <f aca="false">J272+J273+J274+J275</f>
        <v>21973.43</v>
      </c>
      <c r="K271" s="257"/>
      <c r="L271" s="512"/>
      <c r="M271" s="512"/>
      <c r="N271" s="512"/>
      <c r="O271" s="512"/>
      <c r="P271" s="259" t="n">
        <f aca="false">P272+P273+P274+P275</f>
        <v>110273.319</v>
      </c>
      <c r="Q271" s="259"/>
      <c r="R271" s="260" t="n">
        <f aca="false">R272+R273+R274+R275</f>
        <v>0</v>
      </c>
    </row>
    <row collapsed="false" customFormat="false" customHeight="true" hidden="true" ht="16.5" outlineLevel="0" r="272">
      <c r="A272" s="41"/>
      <c r="B272" s="508"/>
      <c r="C272" s="245"/>
      <c r="D272" s="245"/>
      <c r="E272" s="245"/>
      <c r="F272" s="513" t="s">
        <v>101</v>
      </c>
      <c r="G272" s="509"/>
      <c r="H272" s="511" t="n">
        <f aca="false">I272++++J272+P272+R272</f>
        <v>52766.15</v>
      </c>
      <c r="I272" s="265" t="n">
        <f aca="false">I257+I262+I267</f>
        <v>0</v>
      </c>
      <c r="J272" s="257" t="n">
        <f aca="false">J257+J262+K267</f>
        <v>14079.15</v>
      </c>
      <c r="K272" s="257"/>
      <c r="L272" s="245" t="s">
        <v>101</v>
      </c>
      <c r="M272" s="245"/>
      <c r="N272" s="245"/>
      <c r="O272" s="245"/>
      <c r="P272" s="264" t="n">
        <f aca="false">P257+P262+P267</f>
        <v>38687</v>
      </c>
      <c r="Q272" s="264"/>
      <c r="R272" s="265" t="n">
        <f aca="false">R257+R262+R267</f>
        <v>0</v>
      </c>
    </row>
    <row collapsed="false" customFormat="false" customHeight="true" hidden="true" ht="16.5" outlineLevel="0" r="273">
      <c r="A273" s="41"/>
      <c r="B273" s="508"/>
      <c r="C273" s="245"/>
      <c r="D273" s="245"/>
      <c r="E273" s="245"/>
      <c r="F273" s="513" t="s">
        <v>102</v>
      </c>
      <c r="G273" s="509"/>
      <c r="H273" s="511" t="n">
        <f aca="false">I273++++J273+P273+R273</f>
        <v>35625.54</v>
      </c>
      <c r="I273" s="265" t="n">
        <f aca="false">I258+I263+I268</f>
        <v>0</v>
      </c>
      <c r="J273" s="257" t="n">
        <f aca="false">J258+J263+K268</f>
        <v>1156.4</v>
      </c>
      <c r="K273" s="257"/>
      <c r="L273" s="245" t="s">
        <v>102</v>
      </c>
      <c r="M273" s="245"/>
      <c r="N273" s="245"/>
      <c r="O273" s="245"/>
      <c r="P273" s="264" t="n">
        <f aca="false">P258+P263+P268</f>
        <v>34469.14</v>
      </c>
      <c r="Q273" s="264"/>
      <c r="R273" s="265" t="n">
        <f aca="false">R258+R263+R268</f>
        <v>0</v>
      </c>
    </row>
    <row collapsed="false" customFormat="false" customHeight="true" hidden="true" ht="16.5" outlineLevel="0" r="274">
      <c r="A274" s="41"/>
      <c r="B274" s="508"/>
      <c r="C274" s="245"/>
      <c r="D274" s="245"/>
      <c r="E274" s="245"/>
      <c r="F274" s="513" t="s">
        <v>103</v>
      </c>
      <c r="G274" s="509"/>
      <c r="H274" s="511" t="n">
        <f aca="false">I274++++J274+P274+R274</f>
        <v>42431.169</v>
      </c>
      <c r="I274" s="265" t="n">
        <f aca="false">I259+I264+I269</f>
        <v>0</v>
      </c>
      <c r="J274" s="257" t="n">
        <f aca="false">J259+J264+K269</f>
        <v>6737.88</v>
      </c>
      <c r="K274" s="257"/>
      <c r="L274" s="245" t="s">
        <v>103</v>
      </c>
      <c r="M274" s="245"/>
      <c r="N274" s="245"/>
      <c r="O274" s="245"/>
      <c r="P274" s="264" t="n">
        <f aca="false">P259+P264+P269</f>
        <v>35693.289</v>
      </c>
      <c r="Q274" s="264"/>
      <c r="R274" s="265" t="n">
        <f aca="false">R259+R264+R269</f>
        <v>0</v>
      </c>
    </row>
    <row collapsed="false" customFormat="false" customHeight="true" hidden="true" ht="16.5" outlineLevel="0" r="275">
      <c r="A275" s="41"/>
      <c r="B275" s="508"/>
      <c r="C275" s="245"/>
      <c r="D275" s="245"/>
      <c r="E275" s="842"/>
      <c r="F275" s="513" t="s">
        <v>69</v>
      </c>
      <c r="G275" s="509"/>
      <c r="H275" s="511" t="n">
        <f aca="false">I275++++J275+P275+R275</f>
        <v>1423.89</v>
      </c>
      <c r="I275" s="265" t="n">
        <f aca="false">I260+I265+I270</f>
        <v>0</v>
      </c>
      <c r="J275" s="257" t="n">
        <f aca="false">J260+J265+K270</f>
        <v>0</v>
      </c>
      <c r="K275" s="257"/>
      <c r="L275" s="245" t="s">
        <v>69</v>
      </c>
      <c r="M275" s="245"/>
      <c r="N275" s="245"/>
      <c r="O275" s="245"/>
      <c r="P275" s="264" t="n">
        <f aca="false">P260+P265+P270</f>
        <v>1423.89</v>
      </c>
      <c r="Q275" s="264"/>
      <c r="R275" s="265" t="n">
        <f aca="false">R260+R265+R270</f>
        <v>0</v>
      </c>
    </row>
    <row collapsed="false" customFormat="false" customHeight="true" hidden="true" ht="16.5" outlineLevel="0" r="276">
      <c r="A276" s="514" t="s">
        <v>18</v>
      </c>
      <c r="B276" s="41" t="s">
        <v>65</v>
      </c>
      <c r="C276" s="233" t="s">
        <v>66</v>
      </c>
      <c r="D276" s="224" t="s">
        <v>247</v>
      </c>
      <c r="E276" s="211" t="s">
        <v>243</v>
      </c>
      <c r="F276" s="515"/>
      <c r="G276" s="516"/>
      <c r="H276" s="517" t="n">
        <f aca="false">H277+H278+H279</f>
        <v>19134.929</v>
      </c>
      <c r="I276" s="272"/>
      <c r="J276" s="269" t="n">
        <f aca="false">J277+J278+J279</f>
        <v>17193.04</v>
      </c>
      <c r="K276" s="269"/>
      <c r="L276" s="518"/>
      <c r="M276" s="518"/>
      <c r="N276" s="518"/>
      <c r="O276" s="518"/>
      <c r="P276" s="271" t="n">
        <f aca="false">P277+P278+P279</f>
        <v>1941.889</v>
      </c>
      <c r="Q276" s="271"/>
      <c r="R276" s="272"/>
    </row>
    <row collapsed="false" customFormat="false" customHeight="true" hidden="true" ht="16.5" outlineLevel="0" r="277">
      <c r="A277" s="514"/>
      <c r="B277" s="41"/>
      <c r="C277" s="233"/>
      <c r="D277" s="224"/>
      <c r="E277" s="211"/>
      <c r="F277" s="519" t="s">
        <v>101</v>
      </c>
      <c r="G277" s="520"/>
      <c r="H277" s="521" t="n">
        <f aca="false">I277+J277++P277+R277</f>
        <v>15487.15</v>
      </c>
      <c r="I277" s="278"/>
      <c r="J277" s="275" t="n">
        <f aca="false">K313</f>
        <v>14079.15</v>
      </c>
      <c r="K277" s="275"/>
      <c r="L277" s="285" t="s">
        <v>101</v>
      </c>
      <c r="M277" s="285"/>
      <c r="N277" s="285"/>
      <c r="O277" s="285"/>
      <c r="P277" s="277" t="n">
        <f aca="false">N313</f>
        <v>1408</v>
      </c>
      <c r="Q277" s="277"/>
      <c r="R277" s="278"/>
    </row>
    <row collapsed="false" customFormat="false" customHeight="true" hidden="true" ht="16.5" outlineLevel="0" r="278">
      <c r="A278" s="514"/>
      <c r="B278" s="41"/>
      <c r="C278" s="233"/>
      <c r="D278" s="224"/>
      <c r="E278" s="211"/>
      <c r="F278" s="519" t="s">
        <v>102</v>
      </c>
      <c r="G278" s="520"/>
      <c r="H278" s="521" t="n">
        <f aca="false">I278+J278++P278+R278</f>
        <v>0</v>
      </c>
      <c r="I278" s="278"/>
      <c r="J278" s="279" t="n">
        <v>0</v>
      </c>
      <c r="K278" s="279"/>
      <c r="L278" s="285" t="s">
        <v>102</v>
      </c>
      <c r="M278" s="285"/>
      <c r="N278" s="285"/>
      <c r="O278" s="285"/>
      <c r="P278" s="280"/>
      <c r="Q278" s="280"/>
      <c r="R278" s="278"/>
    </row>
    <row collapsed="false" customFormat="false" customHeight="true" hidden="true" ht="16.5" outlineLevel="0" r="279">
      <c r="A279" s="514"/>
      <c r="B279" s="41"/>
      <c r="C279" s="233"/>
      <c r="D279" s="224"/>
      <c r="E279" s="211"/>
      <c r="F279" s="519" t="s">
        <v>103</v>
      </c>
      <c r="G279" s="520"/>
      <c r="H279" s="521" t="n">
        <f aca="false">I279+J279++P279+R279</f>
        <v>3647.779</v>
      </c>
      <c r="I279" s="281"/>
      <c r="J279" s="275" t="n">
        <f aca="false">K314+J300</f>
        <v>3113.89</v>
      </c>
      <c r="K279" s="275"/>
      <c r="L279" s="522" t="s">
        <v>103</v>
      </c>
      <c r="M279" s="522"/>
      <c r="N279" s="522"/>
      <c r="O279" s="522"/>
      <c r="P279" s="277" t="n">
        <f aca="false">N301+N314</f>
        <v>533.889</v>
      </c>
      <c r="Q279" s="277"/>
      <c r="R279" s="281"/>
    </row>
    <row collapsed="false" customFormat="false" customHeight="true" hidden="true" ht="27.75" outlineLevel="0" r="280">
      <c r="A280" s="514"/>
      <c r="B280" s="41"/>
      <c r="C280" s="233"/>
      <c r="D280" s="233"/>
      <c r="E280" s="234" t="s">
        <v>245</v>
      </c>
      <c r="F280" s="515"/>
      <c r="G280" s="516"/>
      <c r="H280" s="517" t="n">
        <f aca="false">H281+H282+H283</f>
        <v>57046.93</v>
      </c>
      <c r="I280" s="517" t="n">
        <f aca="false">I281+I282+I283</f>
        <v>0</v>
      </c>
      <c r="J280" s="269" t="n">
        <f aca="false">J281+J282+J283</f>
        <v>4780.39</v>
      </c>
      <c r="K280" s="269"/>
      <c r="L280" s="518"/>
      <c r="M280" s="518"/>
      <c r="N280" s="518"/>
      <c r="O280" s="518"/>
      <c r="P280" s="271" t="n">
        <f aca="false">P281+P282+P283</f>
        <v>52266.54</v>
      </c>
      <c r="Q280" s="271"/>
      <c r="R280" s="272" t="n">
        <f aca="false">R281+R282+R283</f>
        <v>0</v>
      </c>
    </row>
    <row collapsed="false" customFormat="false" customHeight="true" hidden="true" ht="16.5" outlineLevel="0" r="281">
      <c r="A281" s="514"/>
      <c r="B281" s="41"/>
      <c r="C281" s="233"/>
      <c r="D281" s="233"/>
      <c r="E281" s="234" t="s">
        <v>244</v>
      </c>
      <c r="F281" s="523" t="s">
        <v>101</v>
      </c>
      <c r="G281" s="520"/>
      <c r="H281" s="524" t="n">
        <f aca="false">I281+J281+P281+R281</f>
        <v>18791</v>
      </c>
      <c r="I281" s="286" t="n">
        <f aca="false">I292+I303+I324</f>
        <v>0</v>
      </c>
      <c r="J281" s="279" t="n">
        <f aca="false">J292+K303+K324</f>
        <v>0</v>
      </c>
      <c r="K281" s="279"/>
      <c r="L281" s="285" t="s">
        <v>101</v>
      </c>
      <c r="M281" s="285"/>
      <c r="N281" s="285"/>
      <c r="O281" s="285"/>
      <c r="P281" s="285" t="n">
        <f aca="false">N292+N303+Q324</f>
        <v>18791</v>
      </c>
      <c r="Q281" s="285"/>
      <c r="R281" s="286" t="n">
        <f aca="false">R292+R303+R324</f>
        <v>0</v>
      </c>
    </row>
    <row collapsed="false" customFormat="false" customHeight="true" hidden="true" ht="16.5" outlineLevel="0" r="282">
      <c r="A282" s="514"/>
      <c r="B282" s="41"/>
      <c r="C282" s="233"/>
      <c r="D282" s="233"/>
      <c r="E282" s="606"/>
      <c r="F282" s="523" t="s">
        <v>102</v>
      </c>
      <c r="G282" s="520"/>
      <c r="H282" s="524" t="n">
        <f aca="false">I282+J282+P282+R282</f>
        <v>17977.54</v>
      </c>
      <c r="I282" s="286" t="n">
        <f aca="false">I293+I304+I325+I316</f>
        <v>0</v>
      </c>
      <c r="J282" s="275" t="n">
        <f aca="false">J293+K304+K316+K325</f>
        <v>1156.4</v>
      </c>
      <c r="K282" s="275"/>
      <c r="L282" s="285" t="s">
        <v>102</v>
      </c>
      <c r="M282" s="285"/>
      <c r="N282" s="285"/>
      <c r="O282" s="285"/>
      <c r="P282" s="287" t="n">
        <f aca="false">N293+N304+M316+Q325</f>
        <v>16821.14</v>
      </c>
      <c r="Q282" s="287"/>
      <c r="R282" s="286" t="n">
        <f aca="false">R293+R304+R325+R316</f>
        <v>0</v>
      </c>
    </row>
    <row collapsed="false" customFormat="false" customHeight="true" hidden="true" ht="16.5" outlineLevel="0" r="283">
      <c r="A283" s="514"/>
      <c r="B283" s="41"/>
      <c r="C283" s="233"/>
      <c r="D283" s="233"/>
      <c r="E283" s="608"/>
      <c r="F283" s="523" t="s">
        <v>103</v>
      </c>
      <c r="G283" s="520"/>
      <c r="H283" s="524" t="n">
        <f aca="false">I283+J283+P283+R283</f>
        <v>20278.39</v>
      </c>
      <c r="I283" s="286" t="n">
        <f aca="false">I294+I305+I326+I317</f>
        <v>0</v>
      </c>
      <c r="J283" s="275" t="n">
        <f aca="false">J294+K305+K317+K326</f>
        <v>3623.99</v>
      </c>
      <c r="K283" s="275"/>
      <c r="L283" s="285" t="s">
        <v>103</v>
      </c>
      <c r="M283" s="285"/>
      <c r="N283" s="285"/>
      <c r="O283" s="285"/>
      <c r="P283" s="288" t="n">
        <f aca="false">N294+N305+M317+Q326</f>
        <v>16654.4</v>
      </c>
      <c r="Q283" s="288"/>
      <c r="R283" s="286" t="n">
        <f aca="false">R294+R305+R326+R317</f>
        <v>0</v>
      </c>
    </row>
    <row collapsed="false" customFormat="false" customHeight="true" hidden="true" ht="15.75" outlineLevel="0" r="284">
      <c r="A284" s="514"/>
      <c r="B284" s="41"/>
      <c r="C284" s="233"/>
      <c r="D284" s="233"/>
      <c r="E284" s="234" t="s">
        <v>246</v>
      </c>
      <c r="F284" s="515"/>
      <c r="G284" s="516"/>
      <c r="H284" s="525" t="n">
        <f aca="false">H285+H286+H287</f>
        <v>54641</v>
      </c>
      <c r="I284" s="526" t="n">
        <f aca="false">I285+I286+I287</f>
        <v>0</v>
      </c>
      <c r="J284" s="290"/>
      <c r="K284" s="291" t="n">
        <f aca="false">K285+K286+K287</f>
        <v>0</v>
      </c>
      <c r="L284" s="518"/>
      <c r="M284" s="518"/>
      <c r="N284" s="518"/>
      <c r="O284" s="518"/>
      <c r="P284" s="292" t="n">
        <f aca="false">P285+P286+P287</f>
        <v>54641</v>
      </c>
      <c r="Q284" s="292"/>
      <c r="R284" s="272" t="n">
        <f aca="false">R285+R286+R287</f>
        <v>0</v>
      </c>
    </row>
    <row collapsed="false" customFormat="false" customHeight="true" hidden="true" ht="15.75" outlineLevel="0" r="285">
      <c r="A285" s="514"/>
      <c r="B285" s="41"/>
      <c r="C285" s="233"/>
      <c r="D285" s="233"/>
      <c r="E285" s="234" t="s">
        <v>244</v>
      </c>
      <c r="F285" s="523" t="s">
        <v>101</v>
      </c>
      <c r="G285" s="520"/>
      <c r="H285" s="524" t="n">
        <f aca="false">I285+K285+P285+R285</f>
        <v>18488</v>
      </c>
      <c r="I285" s="286" t="n">
        <f aca="false">I296+I307+I328</f>
        <v>0</v>
      </c>
      <c r="J285" s="293"/>
      <c r="K285" s="294" t="n">
        <f aca="false">J296+K307+K328</f>
        <v>0</v>
      </c>
      <c r="L285" s="285" t="s">
        <v>101</v>
      </c>
      <c r="M285" s="285"/>
      <c r="N285" s="285"/>
      <c r="O285" s="285"/>
      <c r="P285" s="285" t="n">
        <f aca="false">N296+N307+Q328</f>
        <v>18488</v>
      </c>
      <c r="Q285" s="285"/>
      <c r="R285" s="286" t="n">
        <f aca="false">R296+R307+R328</f>
        <v>0</v>
      </c>
    </row>
    <row collapsed="false" customFormat="false" customHeight="true" hidden="true" ht="15.75" outlineLevel="0" r="286">
      <c r="A286" s="514"/>
      <c r="B286" s="41"/>
      <c r="C286" s="233"/>
      <c r="D286" s="233"/>
      <c r="E286" s="606"/>
      <c r="F286" s="523" t="s">
        <v>102</v>
      </c>
      <c r="G286" s="520"/>
      <c r="H286" s="524" t="n">
        <f aca="false">I286+K286+P286+R286</f>
        <v>17648</v>
      </c>
      <c r="I286" s="286" t="n">
        <f aca="false">I297+I308+I329</f>
        <v>0</v>
      </c>
      <c r="J286" s="293"/>
      <c r="K286" s="294" t="n">
        <f aca="false">J297+K308+K329</f>
        <v>0</v>
      </c>
      <c r="L286" s="285" t="s">
        <v>102</v>
      </c>
      <c r="M286" s="285"/>
      <c r="N286" s="285"/>
      <c r="O286" s="285"/>
      <c r="P286" s="285" t="n">
        <f aca="false">N297+N308+Q329</f>
        <v>17648</v>
      </c>
      <c r="Q286" s="285"/>
      <c r="R286" s="286" t="n">
        <f aca="false">R297+R308+R329</f>
        <v>0</v>
      </c>
    </row>
    <row collapsed="false" customFormat="false" customHeight="true" hidden="true" ht="15.75" outlineLevel="0" r="287">
      <c r="A287" s="514"/>
      <c r="B287" s="41"/>
      <c r="C287" s="233"/>
      <c r="D287" s="233"/>
      <c r="E287" s="608"/>
      <c r="F287" s="523" t="s">
        <v>103</v>
      </c>
      <c r="G287" s="520"/>
      <c r="H287" s="524" t="n">
        <f aca="false">I287+K287+P287+R287</f>
        <v>18505</v>
      </c>
      <c r="I287" s="286" t="n">
        <f aca="false">I298+I309+I330</f>
        <v>0</v>
      </c>
      <c r="J287" s="47"/>
      <c r="K287" s="294" t="n">
        <f aca="false">J298+K309+K330</f>
        <v>0</v>
      </c>
      <c r="L287" s="522" t="s">
        <v>103</v>
      </c>
      <c r="M287" s="522"/>
      <c r="N287" s="522"/>
      <c r="O287" s="522"/>
      <c r="P287" s="285" t="n">
        <f aca="false">N298+N309+Q330</f>
        <v>18505</v>
      </c>
      <c r="Q287" s="285"/>
      <c r="R287" s="286" t="n">
        <f aca="false">R298+R309+R330</f>
        <v>0</v>
      </c>
    </row>
    <row collapsed="false" customFormat="false" customHeight="false" hidden="true" ht="15.75" outlineLevel="0" r="288">
      <c r="A288" s="35"/>
      <c r="B288" s="359" t="s">
        <v>100</v>
      </c>
      <c r="C288" s="296"/>
      <c r="D288" s="296"/>
      <c r="E288" s="296"/>
      <c r="F288" s="527"/>
      <c r="G288" s="351"/>
      <c r="H288" s="528" t="n">
        <f aca="false">H284+H280+H276</f>
        <v>130822.859</v>
      </c>
      <c r="I288" s="529" t="n">
        <f aca="false">I276+I280+I284</f>
        <v>0</v>
      </c>
      <c r="J288" s="530" t="n">
        <f aca="false">K284+J280+J276</f>
        <v>21973.43</v>
      </c>
      <c r="K288" s="530"/>
      <c r="L288" s="531"/>
      <c r="M288" s="531"/>
      <c r="N288" s="531"/>
      <c r="O288" s="531"/>
      <c r="P288" s="532" t="n">
        <f aca="false">P284+P280+P276</f>
        <v>108849.429</v>
      </c>
      <c r="Q288" s="532"/>
      <c r="R288" s="301" t="n">
        <f aca="false">R284+R280+R276</f>
        <v>0</v>
      </c>
    </row>
    <row collapsed="false" customFormat="false" customHeight="true" hidden="true" ht="15" outlineLevel="0" r="289">
      <c r="A289" s="514" t="s">
        <v>248</v>
      </c>
      <c r="B289" s="533" t="s">
        <v>249</v>
      </c>
      <c r="C289" s="233" t="s">
        <v>66</v>
      </c>
      <c r="D289" s="233" t="s">
        <v>247</v>
      </c>
      <c r="E289" s="234" t="s">
        <v>243</v>
      </c>
      <c r="F289" s="534"/>
      <c r="G289" s="534"/>
      <c r="H289" s="534"/>
      <c r="I289" s="233"/>
      <c r="J289" s="233"/>
      <c r="K289" s="233"/>
      <c r="L289" s="316"/>
      <c r="M289" s="316"/>
      <c r="N289" s="316"/>
      <c r="O289" s="316"/>
      <c r="P289" s="316"/>
      <c r="Q289" s="316"/>
      <c r="R289" s="233"/>
    </row>
    <row collapsed="false" customFormat="false" customHeight="false" hidden="true" ht="45" outlineLevel="0" r="290">
      <c r="A290" s="514"/>
      <c r="B290" s="533" t="s">
        <v>250</v>
      </c>
      <c r="C290" s="233"/>
      <c r="D290" s="233"/>
      <c r="E290" s="222" t="s">
        <v>244</v>
      </c>
      <c r="F290" s="534"/>
      <c r="G290" s="534"/>
      <c r="H290" s="534"/>
      <c r="I290" s="233"/>
      <c r="J290" s="233"/>
      <c r="K290" s="233"/>
      <c r="L290" s="316"/>
      <c r="M290" s="316"/>
      <c r="N290" s="316"/>
      <c r="O290" s="316"/>
      <c r="P290" s="316"/>
      <c r="Q290" s="316"/>
      <c r="R290" s="233"/>
    </row>
    <row collapsed="false" customFormat="false" customHeight="false" hidden="true" ht="15" outlineLevel="0" r="291">
      <c r="A291" s="514"/>
      <c r="B291" s="465"/>
      <c r="C291" s="233"/>
      <c r="D291" s="233"/>
      <c r="E291" s="234" t="s">
        <v>245</v>
      </c>
      <c r="F291" s="535"/>
      <c r="G291" s="535"/>
      <c r="H291" s="524" t="n">
        <f aca="false">H292+H293+H294</f>
        <v>13331</v>
      </c>
      <c r="I291" s="523" t="n">
        <f aca="false">I292+I293+I294</f>
        <v>0</v>
      </c>
      <c r="J291" s="536" t="n">
        <f aca="false">J292+J293+J294</f>
        <v>0</v>
      </c>
      <c r="K291" s="536"/>
      <c r="L291" s="535"/>
      <c r="M291" s="535"/>
      <c r="N291" s="537" t="n">
        <f aca="false">N292+N293+N294</f>
        <v>13331</v>
      </c>
      <c r="O291" s="537"/>
      <c r="P291" s="537"/>
      <c r="Q291" s="537"/>
      <c r="R291" s="303" t="n">
        <f aca="false">R292+R293+R294</f>
        <v>0</v>
      </c>
    </row>
    <row collapsed="false" customFormat="false" customHeight="true" hidden="true" ht="15.75" outlineLevel="0" r="292">
      <c r="A292" s="514"/>
      <c r="B292" s="465"/>
      <c r="C292" s="233"/>
      <c r="D292" s="233"/>
      <c r="E292" s="234" t="s">
        <v>244</v>
      </c>
      <c r="F292" s="303" t="s">
        <v>101</v>
      </c>
      <c r="G292" s="303"/>
      <c r="H292" s="523" t="n">
        <f aca="false">I292+J292+N292+R292</f>
        <v>5005</v>
      </c>
      <c r="I292" s="222"/>
      <c r="J292" s="233"/>
      <c r="K292" s="233"/>
      <c r="L292" s="304" t="s">
        <v>101</v>
      </c>
      <c r="M292" s="304"/>
      <c r="N292" s="233" t="n">
        <v>5005</v>
      </c>
      <c r="O292" s="233"/>
      <c r="P292" s="233"/>
      <c r="Q292" s="233"/>
      <c r="R292" s="304"/>
    </row>
    <row collapsed="false" customFormat="false" customHeight="true" hidden="true" ht="15.75" outlineLevel="0" r="293">
      <c r="A293" s="514"/>
      <c r="B293" s="465"/>
      <c r="C293" s="233"/>
      <c r="D293" s="233"/>
      <c r="E293" s="606"/>
      <c r="F293" s="285" t="s">
        <v>102</v>
      </c>
      <c r="G293" s="285"/>
      <c r="H293" s="523" t="n">
        <f aca="false">I293+J293+N293+R293</f>
        <v>4747</v>
      </c>
      <c r="I293" s="222"/>
      <c r="J293" s="233"/>
      <c r="K293" s="233"/>
      <c r="L293" s="233" t="s">
        <v>102</v>
      </c>
      <c r="M293" s="233"/>
      <c r="N293" s="233" t="n">
        <v>4747</v>
      </c>
      <c r="O293" s="233"/>
      <c r="P293" s="233"/>
      <c r="Q293" s="233"/>
      <c r="R293" s="304"/>
    </row>
    <row collapsed="false" customFormat="false" customHeight="true" hidden="true" ht="15.75" outlineLevel="0" r="294">
      <c r="A294" s="514"/>
      <c r="B294" s="465"/>
      <c r="C294" s="233"/>
      <c r="D294" s="233"/>
      <c r="E294" s="608"/>
      <c r="F294" s="285" t="s">
        <v>103</v>
      </c>
      <c r="G294" s="285"/>
      <c r="H294" s="523" t="n">
        <f aca="false">I294+J294+N294+R294</f>
        <v>3579</v>
      </c>
      <c r="I294" s="222"/>
      <c r="J294" s="233"/>
      <c r="K294" s="233"/>
      <c r="L294" s="233" t="s">
        <v>103</v>
      </c>
      <c r="M294" s="233"/>
      <c r="N294" s="233" t="n">
        <v>3579</v>
      </c>
      <c r="O294" s="233"/>
      <c r="P294" s="233"/>
      <c r="Q294" s="233"/>
      <c r="R294" s="304"/>
    </row>
    <row collapsed="false" customFormat="false" customHeight="false" hidden="true" ht="15" outlineLevel="0" r="295">
      <c r="A295" s="514"/>
      <c r="B295" s="465"/>
      <c r="C295" s="233"/>
      <c r="D295" s="233"/>
      <c r="E295" s="234" t="s">
        <v>246</v>
      </c>
      <c r="F295" s="520"/>
      <c r="G295" s="538"/>
      <c r="H295" s="524" t="n">
        <f aca="false">H296+H297+H298</f>
        <v>14134.7</v>
      </c>
      <c r="I295" s="523" t="n">
        <f aca="false">I296+I297+I298</f>
        <v>0</v>
      </c>
      <c r="J295" s="285" t="n">
        <f aca="false">J296+J297+J298</f>
        <v>0</v>
      </c>
      <c r="K295" s="285"/>
      <c r="L295" s="285" t="n">
        <f aca="false">N296+N297+N298</f>
        <v>14134.7</v>
      </c>
      <c r="M295" s="285"/>
      <c r="N295" s="285"/>
      <c r="O295" s="285"/>
      <c r="P295" s="285"/>
      <c r="Q295" s="285"/>
      <c r="R295" s="303" t="n">
        <f aca="false">R296+R297+R298</f>
        <v>0</v>
      </c>
    </row>
    <row collapsed="false" customFormat="false" customHeight="true" hidden="true" ht="15.75" outlineLevel="0" r="296">
      <c r="A296" s="514"/>
      <c r="B296" s="465"/>
      <c r="C296" s="233"/>
      <c r="D296" s="233"/>
      <c r="E296" s="234" t="s">
        <v>244</v>
      </c>
      <c r="F296" s="285" t="s">
        <v>101</v>
      </c>
      <c r="G296" s="285"/>
      <c r="H296" s="523" t="n">
        <f aca="false">I296+J296+N296+R296</f>
        <v>5305</v>
      </c>
      <c r="I296" s="222"/>
      <c r="J296" s="233"/>
      <c r="K296" s="233"/>
      <c r="L296" s="233" t="s">
        <v>101</v>
      </c>
      <c r="M296" s="233"/>
      <c r="N296" s="233" t="n">
        <v>5305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14"/>
      <c r="B297" s="465"/>
      <c r="C297" s="233"/>
      <c r="D297" s="233"/>
      <c r="E297" s="606"/>
      <c r="F297" s="285" t="s">
        <v>102</v>
      </c>
      <c r="G297" s="285"/>
      <c r="H297" s="523" t="n">
        <f aca="false">I297+J297+N297+R297</f>
        <v>5032</v>
      </c>
      <c r="I297" s="222"/>
      <c r="J297" s="233"/>
      <c r="K297" s="233"/>
      <c r="L297" s="233" t="s">
        <v>102</v>
      </c>
      <c r="M297" s="233"/>
      <c r="N297" s="233" t="n">
        <v>5032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14"/>
      <c r="B298" s="219"/>
      <c r="C298" s="233"/>
      <c r="D298" s="233"/>
      <c r="E298" s="608"/>
      <c r="F298" s="285" t="s">
        <v>103</v>
      </c>
      <c r="G298" s="285"/>
      <c r="H298" s="523" t="n">
        <f aca="false">I298+J298+N298+R298</f>
        <v>3797.7</v>
      </c>
      <c r="I298" s="222"/>
      <c r="J298" s="233"/>
      <c r="K298" s="233"/>
      <c r="L298" s="233" t="s">
        <v>103</v>
      </c>
      <c r="M298" s="233"/>
      <c r="N298" s="233" t="n">
        <v>3797.7</v>
      </c>
      <c r="O298" s="233"/>
      <c r="P298" s="233"/>
      <c r="Q298" s="233"/>
      <c r="R298" s="304"/>
    </row>
    <row collapsed="false" customFormat="false" customHeight="false" hidden="true" ht="15" outlineLevel="0" r="299">
      <c r="A299" s="35"/>
      <c r="B299" s="359" t="s">
        <v>100</v>
      </c>
      <c r="C299" s="296"/>
      <c r="D299" s="296"/>
      <c r="E299" s="296"/>
      <c r="F299" s="539" t="n">
        <f aca="false">I299+J299+L299+R299</f>
        <v>27465.7</v>
      </c>
      <c r="G299" s="539"/>
      <c r="H299" s="539"/>
      <c r="I299" s="345" t="n">
        <f aca="false">I291+I295+I289</f>
        <v>0</v>
      </c>
      <c r="J299" s="540" t="n">
        <f aca="false">J295+J291+J289</f>
        <v>0</v>
      </c>
      <c r="K299" s="540"/>
      <c r="L299" s="540" t="n">
        <f aca="false">N291+L295+L289</f>
        <v>27465.7</v>
      </c>
      <c r="M299" s="540"/>
      <c r="N299" s="540"/>
      <c r="O299" s="540"/>
      <c r="P299" s="540"/>
      <c r="Q299" s="540"/>
      <c r="R299" s="308"/>
    </row>
    <row collapsed="false" customFormat="false" customHeight="true" hidden="true" ht="15.75" outlineLevel="0" r="300">
      <c r="A300" s="541" t="s">
        <v>251</v>
      </c>
      <c r="B300" s="234" t="s">
        <v>252</v>
      </c>
      <c r="C300" s="233" t="s">
        <v>66</v>
      </c>
      <c r="D300" s="233" t="s">
        <v>253</v>
      </c>
      <c r="E300" s="234" t="s">
        <v>243</v>
      </c>
      <c r="F300" s="310"/>
      <c r="G300" s="542"/>
      <c r="H300" s="543" t="n">
        <f aca="false">H301</f>
        <v>222.5</v>
      </c>
      <c r="I300" s="523" t="n">
        <f aca="false">I301</f>
        <v>0</v>
      </c>
      <c r="J300" s="285" t="n">
        <f aca="false">J301</f>
        <v>0</v>
      </c>
      <c r="K300" s="285"/>
      <c r="L300" s="536" t="n">
        <f aca="false">N301</f>
        <v>222.5</v>
      </c>
      <c r="M300" s="536"/>
      <c r="N300" s="536"/>
      <c r="O300" s="536"/>
      <c r="P300" s="536"/>
      <c r="Q300" s="536"/>
      <c r="R300" s="310" t="n">
        <f aca="false">R295+R291+R289</f>
        <v>0</v>
      </c>
    </row>
    <row collapsed="false" customFormat="false" customHeight="true" hidden="true" ht="45.75" outlineLevel="0" r="301">
      <c r="A301" s="541"/>
      <c r="B301" s="234" t="s">
        <v>254</v>
      </c>
      <c r="C301" s="233"/>
      <c r="D301" s="233"/>
      <c r="E301" s="222" t="s">
        <v>244</v>
      </c>
      <c r="F301" s="523" t="s">
        <v>103</v>
      </c>
      <c r="G301" s="310"/>
      <c r="H301" s="524" t="n">
        <f aca="false">I301+J301+N301+R301</f>
        <v>222.5</v>
      </c>
      <c r="I301" s="47"/>
      <c r="J301" s="43"/>
      <c r="K301" s="43"/>
      <c r="L301" s="233" t="s">
        <v>103</v>
      </c>
      <c r="M301" s="233"/>
      <c r="N301" s="233" t="n">
        <v>222.5</v>
      </c>
      <c r="O301" s="233"/>
      <c r="P301" s="233"/>
      <c r="Q301" s="233"/>
      <c r="R301" s="281"/>
    </row>
    <row collapsed="false" customFormat="false" customHeight="true" hidden="true" ht="147.75" outlineLevel="0" r="302">
      <c r="A302" s="541"/>
      <c r="B302" s="465"/>
      <c r="C302" s="233"/>
      <c r="D302" s="233" t="s">
        <v>255</v>
      </c>
      <c r="E302" s="234" t="s">
        <v>245</v>
      </c>
      <c r="F302" s="520"/>
      <c r="G302" s="544"/>
      <c r="H302" s="524" t="n">
        <f aca="false">I302+J302+N302+R302</f>
        <v>3793</v>
      </c>
      <c r="I302" s="523" t="n">
        <f aca="false">I303+I304+I305</f>
        <v>0</v>
      </c>
      <c r="J302" s="522" t="n">
        <f aca="false">K303+K304+K305</f>
        <v>0</v>
      </c>
      <c r="K302" s="522"/>
      <c r="L302" s="545"/>
      <c r="M302" s="545"/>
      <c r="N302" s="537" t="n">
        <f aca="false">N303+N304+N305</f>
        <v>3793</v>
      </c>
      <c r="O302" s="537"/>
      <c r="P302" s="537"/>
      <c r="Q302" s="537"/>
      <c r="R302" s="303" t="n">
        <f aca="false">R303+R304+R305</f>
        <v>0</v>
      </c>
    </row>
    <row collapsed="false" customFormat="false" customHeight="true" hidden="true" ht="15.75" outlineLevel="0" r="303">
      <c r="A303" s="541"/>
      <c r="B303" s="465"/>
      <c r="C303" s="233"/>
      <c r="D303" s="233"/>
      <c r="E303" s="234" t="s">
        <v>244</v>
      </c>
      <c r="F303" s="523" t="s">
        <v>101</v>
      </c>
      <c r="G303" s="520"/>
      <c r="H303" s="524" t="n">
        <f aca="false">I303+K303+N303+R303</f>
        <v>2293</v>
      </c>
      <c r="I303" s="222"/>
      <c r="J303" s="41"/>
      <c r="K303" s="546"/>
      <c r="L303" s="233" t="s">
        <v>101</v>
      </c>
      <c r="M303" s="233"/>
      <c r="N303" s="233" t="n">
        <v>2293</v>
      </c>
      <c r="O303" s="233"/>
      <c r="P303" s="233"/>
      <c r="Q303" s="233"/>
      <c r="R303" s="304"/>
    </row>
    <row collapsed="false" customFormat="false" customHeight="true" hidden="true" ht="15.75" outlineLevel="0" r="304">
      <c r="A304" s="541"/>
      <c r="B304" s="465"/>
      <c r="C304" s="233"/>
      <c r="D304" s="233"/>
      <c r="E304" s="606"/>
      <c r="F304" s="523" t="s">
        <v>102</v>
      </c>
      <c r="G304" s="520"/>
      <c r="H304" s="524" t="n">
        <f aca="false">I304+K304+N304+R304</f>
        <v>1000</v>
      </c>
      <c r="I304" s="222"/>
      <c r="J304" s="41"/>
      <c r="K304" s="546"/>
      <c r="L304" s="233" t="s">
        <v>102</v>
      </c>
      <c r="M304" s="233"/>
      <c r="N304" s="233" t="n">
        <v>1000</v>
      </c>
      <c r="O304" s="233"/>
      <c r="P304" s="233"/>
      <c r="Q304" s="233"/>
      <c r="R304" s="304"/>
    </row>
    <row collapsed="false" customFormat="false" customHeight="true" hidden="true" ht="15.75" outlineLevel="0" r="305">
      <c r="A305" s="541"/>
      <c r="B305" s="465"/>
      <c r="C305" s="233"/>
      <c r="D305" s="233"/>
      <c r="E305" s="608"/>
      <c r="F305" s="547" t="s">
        <v>103</v>
      </c>
      <c r="G305" s="548"/>
      <c r="H305" s="524" t="n">
        <f aca="false">I305+K305+N305+R305</f>
        <v>500</v>
      </c>
      <c r="I305" s="222"/>
      <c r="J305" s="41"/>
      <c r="K305" s="334"/>
      <c r="L305" s="534" t="s">
        <v>103</v>
      </c>
      <c r="M305" s="534"/>
      <c r="N305" s="534" t="n">
        <v>500</v>
      </c>
      <c r="O305" s="534"/>
      <c r="P305" s="534"/>
      <c r="Q305" s="534"/>
      <c r="R305" s="316"/>
    </row>
    <row collapsed="false" customFormat="false" customHeight="true" hidden="true" ht="192.75" outlineLevel="0" r="306">
      <c r="A306" s="541"/>
      <c r="B306" s="465"/>
      <c r="C306" s="233"/>
      <c r="D306" s="233" t="s">
        <v>256</v>
      </c>
      <c r="E306" s="234" t="s">
        <v>246</v>
      </c>
      <c r="F306" s="535"/>
      <c r="G306" s="535"/>
      <c r="H306" s="524" t="n">
        <f aca="false">I306+K306+N306+R306</f>
        <v>3761.5</v>
      </c>
      <c r="I306" s="526" t="n">
        <f aca="false">I307+I308+I309</f>
        <v>0</v>
      </c>
      <c r="J306" s="843"/>
      <c r="K306" s="310" t="n">
        <f aca="false">K307+K308+K309</f>
        <v>0</v>
      </c>
      <c r="L306" s="545"/>
      <c r="M306" s="545"/>
      <c r="N306" s="535" t="n">
        <f aca="false">N307+N308+N309</f>
        <v>3761.5</v>
      </c>
      <c r="O306" s="535"/>
      <c r="P306" s="535"/>
      <c r="Q306" s="535"/>
      <c r="R306" s="310" t="n">
        <f aca="false">R307+R308+R309</f>
        <v>0</v>
      </c>
    </row>
    <row collapsed="false" customFormat="false" customHeight="true" hidden="true" ht="15.75" outlineLevel="0" r="307">
      <c r="A307" s="541"/>
      <c r="B307" s="465"/>
      <c r="C307" s="233"/>
      <c r="D307" s="233"/>
      <c r="E307" s="234" t="s">
        <v>244</v>
      </c>
      <c r="F307" s="523" t="s">
        <v>101</v>
      </c>
      <c r="G307" s="549"/>
      <c r="H307" s="538" t="n">
        <f aca="false">I307+K307+N307++++R307</f>
        <v>1000</v>
      </c>
      <c r="I307" s="41"/>
      <c r="J307" s="222" t="s">
        <v>101</v>
      </c>
      <c r="K307" s="41"/>
      <c r="L307" s="550" t="s">
        <v>101</v>
      </c>
      <c r="M307" s="550"/>
      <c r="N307" s="304" t="n">
        <v>1000</v>
      </c>
      <c r="O307" s="304"/>
      <c r="P307" s="304"/>
      <c r="Q307" s="304"/>
      <c r="R307" s="278"/>
    </row>
    <row collapsed="false" customFormat="false" customHeight="true" hidden="true" ht="15.75" outlineLevel="0" r="308">
      <c r="A308" s="541"/>
      <c r="B308" s="465"/>
      <c r="C308" s="233"/>
      <c r="D308" s="233"/>
      <c r="E308" s="606"/>
      <c r="F308" s="523" t="s">
        <v>102</v>
      </c>
      <c r="G308" s="310"/>
      <c r="H308" s="538" t="n">
        <f aca="false">I308+K308+N308++++R308</f>
        <v>1000</v>
      </c>
      <c r="I308" s="278"/>
      <c r="J308" s="222" t="s">
        <v>102</v>
      </c>
      <c r="K308" s="41"/>
      <c r="L308" s="551" t="s">
        <v>102</v>
      </c>
      <c r="M308" s="551"/>
      <c r="N308" s="224" t="n">
        <v>1000</v>
      </c>
      <c r="O308" s="224"/>
      <c r="P308" s="224"/>
      <c r="Q308" s="224"/>
      <c r="R308" s="41"/>
    </row>
    <row collapsed="false" customFormat="false" customHeight="true" hidden="true" ht="15.75" outlineLevel="0" r="309">
      <c r="A309" s="541"/>
      <c r="B309" s="219"/>
      <c r="C309" s="233"/>
      <c r="D309" s="233"/>
      <c r="E309" s="608"/>
      <c r="F309" s="523" t="s">
        <v>103</v>
      </c>
      <c r="G309" s="310"/>
      <c r="H309" s="538" t="n">
        <f aca="false">I309+K309+N309++++R309</f>
        <v>1761.5</v>
      </c>
      <c r="I309" s="41"/>
      <c r="J309" s="222" t="s">
        <v>103</v>
      </c>
      <c r="K309" s="41"/>
      <c r="L309" s="551" t="s">
        <v>103</v>
      </c>
      <c r="M309" s="551"/>
      <c r="N309" s="233" t="n">
        <v>1761.5</v>
      </c>
      <c r="O309" s="233"/>
      <c r="P309" s="233"/>
      <c r="Q309" s="233"/>
      <c r="R309" s="281"/>
    </row>
    <row collapsed="false" customFormat="false" customHeight="true" hidden="true" ht="15" outlineLevel="0" r="310">
      <c r="A310" s="41"/>
      <c r="B310" s="552" t="s">
        <v>100</v>
      </c>
      <c r="C310" s="319"/>
      <c r="D310" s="319"/>
      <c r="E310" s="319"/>
      <c r="F310" s="553" t="n">
        <f aca="false">J310+L310+R310+I310</f>
        <v>7777</v>
      </c>
      <c r="G310" s="553"/>
      <c r="H310" s="553"/>
      <c r="I310" s="301" t="n">
        <f aca="false">I306+I302+I300</f>
        <v>0</v>
      </c>
      <c r="J310" s="540" t="n">
        <f aca="false">J300+J302+K306</f>
        <v>0</v>
      </c>
      <c r="K310" s="540"/>
      <c r="L310" s="540" t="n">
        <f aca="false">L300+N302+N306</f>
        <v>7777</v>
      </c>
      <c r="M310" s="540"/>
      <c r="N310" s="540"/>
      <c r="O310" s="540"/>
      <c r="P310" s="540"/>
      <c r="Q310" s="540"/>
      <c r="R310" s="319" t="n">
        <f aca="false">R306+R302+R300</f>
        <v>0</v>
      </c>
    </row>
    <row collapsed="false" customFormat="false" customHeight="false" hidden="true" ht="15" outlineLevel="0" r="311">
      <c r="A311" s="41"/>
      <c r="B311" s="552"/>
      <c r="C311" s="319"/>
      <c r="D311" s="319"/>
      <c r="E311" s="319"/>
      <c r="F311" s="553"/>
      <c r="G311" s="553"/>
      <c r="H311" s="553"/>
      <c r="I311" s="301"/>
      <c r="J311" s="540"/>
      <c r="K311" s="540"/>
      <c r="L311" s="540"/>
      <c r="M311" s="540"/>
      <c r="N311" s="540"/>
      <c r="O311" s="540"/>
      <c r="P311" s="540"/>
      <c r="Q311" s="540"/>
      <c r="R311" s="319"/>
    </row>
    <row collapsed="false" customFormat="false" customHeight="true" hidden="true" ht="58.5" outlineLevel="0" r="312">
      <c r="A312" s="514" t="s">
        <v>257</v>
      </c>
      <c r="B312" s="533" t="s">
        <v>258</v>
      </c>
      <c r="C312" s="233" t="s">
        <v>66</v>
      </c>
      <c r="D312" s="233" t="s">
        <v>259</v>
      </c>
      <c r="E312" s="234" t="s">
        <v>243</v>
      </c>
      <c r="F312" s="535"/>
      <c r="G312" s="535"/>
      <c r="H312" s="554" t="n">
        <f aca="false">J312+L312</f>
        <v>18912.429</v>
      </c>
      <c r="I312" s="523" t="n">
        <f aca="false">I313+I314</f>
        <v>0</v>
      </c>
      <c r="J312" s="287" t="n">
        <f aca="false">K313+K314</f>
        <v>17193.04</v>
      </c>
      <c r="K312" s="287"/>
      <c r="L312" s="287" t="n">
        <f aca="false">N313+N314</f>
        <v>1719.389</v>
      </c>
      <c r="M312" s="287"/>
      <c r="N312" s="287"/>
      <c r="O312" s="287"/>
      <c r="P312" s="287"/>
      <c r="Q312" s="287"/>
      <c r="R312" s="303" t="n">
        <f aca="false">R313+R314</f>
        <v>0</v>
      </c>
    </row>
    <row collapsed="false" customFormat="false" customHeight="true" hidden="true" ht="45.75" outlineLevel="0" r="313">
      <c r="A313" s="514"/>
      <c r="B313" s="533" t="s">
        <v>260</v>
      </c>
      <c r="C313" s="233"/>
      <c r="D313" s="233"/>
      <c r="E313" s="234" t="s">
        <v>244</v>
      </c>
      <c r="F313" s="535" t="s">
        <v>101</v>
      </c>
      <c r="G313" s="535"/>
      <c r="H313" s="555" t="n">
        <f aca="false">K313+N313+I313+R313</f>
        <v>15487.15</v>
      </c>
      <c r="I313" s="556"/>
      <c r="J313" s="844" t="s">
        <v>101</v>
      </c>
      <c r="K313" s="557" t="n">
        <v>14079.15</v>
      </c>
      <c r="L313" s="233" t="s">
        <v>101</v>
      </c>
      <c r="M313" s="233"/>
      <c r="N313" s="558" t="n">
        <v>1408</v>
      </c>
      <c r="O313" s="558"/>
      <c r="P313" s="558"/>
      <c r="Q313" s="558"/>
      <c r="R313" s="304"/>
    </row>
    <row collapsed="false" customFormat="false" customHeight="true" hidden="true" ht="15.75" outlineLevel="0" r="314">
      <c r="A314" s="514"/>
      <c r="B314" s="465"/>
      <c r="C314" s="233"/>
      <c r="D314" s="233"/>
      <c r="E314" s="608"/>
      <c r="F314" s="535" t="s">
        <v>103</v>
      </c>
      <c r="G314" s="535"/>
      <c r="H314" s="555" t="n">
        <f aca="false">I314+K314+N314+++R314</f>
        <v>3425.279</v>
      </c>
      <c r="I314" s="556"/>
      <c r="J314" s="844" t="s">
        <v>103</v>
      </c>
      <c r="K314" s="557" t="n">
        <v>3113.89</v>
      </c>
      <c r="L314" s="233" t="s">
        <v>103</v>
      </c>
      <c r="M314" s="233"/>
      <c r="N314" s="558" t="n">
        <v>311.389</v>
      </c>
      <c r="O314" s="558"/>
      <c r="P314" s="558"/>
      <c r="Q314" s="558"/>
      <c r="R314" s="304"/>
    </row>
    <row collapsed="false" customFormat="false" customHeight="true" hidden="true" ht="87.75" outlineLevel="0" r="315">
      <c r="A315" s="514"/>
      <c r="B315" s="465"/>
      <c r="C315" s="233"/>
      <c r="D315" s="233" t="s">
        <v>261</v>
      </c>
      <c r="E315" s="234" t="s">
        <v>245</v>
      </c>
      <c r="F315" s="545"/>
      <c r="G315" s="545"/>
      <c r="H315" s="559" t="n">
        <f aca="false">K315+M315</f>
        <v>5258.43</v>
      </c>
      <c r="I315" s="523" t="n">
        <f aca="false">I316+I317</f>
        <v>0</v>
      </c>
      <c r="J315" s="503"/>
      <c r="K315" s="521" t="n">
        <f aca="false">K316+K317</f>
        <v>4780.39</v>
      </c>
      <c r="L315" s="503"/>
      <c r="M315" s="560" t="n">
        <f aca="false">M316+M317</f>
        <v>478.04</v>
      </c>
      <c r="N315" s="560"/>
      <c r="O315" s="560"/>
      <c r="P315" s="560"/>
      <c r="Q315" s="560"/>
      <c r="R315" s="303" t="n">
        <f aca="false">R316+R317</f>
        <v>0</v>
      </c>
    </row>
    <row collapsed="false" customFormat="false" customHeight="true" hidden="true" ht="16.5" outlineLevel="0" r="316">
      <c r="A316" s="514"/>
      <c r="B316" s="465"/>
      <c r="C316" s="233"/>
      <c r="D316" s="233"/>
      <c r="E316" s="234" t="s">
        <v>244</v>
      </c>
      <c r="F316" s="545" t="s">
        <v>102</v>
      </c>
      <c r="G316" s="545"/>
      <c r="H316" s="521" t="n">
        <f aca="false">K316+M316</f>
        <v>1272.04</v>
      </c>
      <c r="I316" s="222"/>
      <c r="J316" s="54" t="s">
        <v>102</v>
      </c>
      <c r="K316" s="561" t="n">
        <v>1156.4</v>
      </c>
      <c r="L316" s="54" t="s">
        <v>102</v>
      </c>
      <c r="M316" s="558" t="n">
        <v>115.64</v>
      </c>
      <c r="N316" s="558"/>
      <c r="O316" s="558"/>
      <c r="P316" s="558"/>
      <c r="Q316" s="558"/>
      <c r="R316" s="164"/>
    </row>
    <row collapsed="false" customFormat="false" customHeight="true" hidden="true" ht="16.5" outlineLevel="0" r="317">
      <c r="A317" s="514"/>
      <c r="B317" s="465"/>
      <c r="C317" s="233"/>
      <c r="D317" s="233"/>
      <c r="E317" s="608"/>
      <c r="F317" s="545" t="s">
        <v>103</v>
      </c>
      <c r="G317" s="545"/>
      <c r="H317" s="521" t="n">
        <f aca="false">K317+M317</f>
        <v>3986.39</v>
      </c>
      <c r="I317" s="222"/>
      <c r="J317" s="54" t="s">
        <v>103</v>
      </c>
      <c r="K317" s="561" t="n">
        <v>3623.99</v>
      </c>
      <c r="L317" s="54" t="s">
        <v>103</v>
      </c>
      <c r="M317" s="558" t="n">
        <v>362.4</v>
      </c>
      <c r="N317" s="558"/>
      <c r="O317" s="558"/>
      <c r="P317" s="558"/>
      <c r="Q317" s="558"/>
      <c r="R317" s="164"/>
    </row>
    <row collapsed="false" customFormat="false" customHeight="true" hidden="true" ht="15" outlineLevel="0" r="318">
      <c r="A318" s="514"/>
      <c r="B318" s="465"/>
      <c r="C318" s="233"/>
      <c r="D318" s="233"/>
      <c r="E318" s="234" t="s">
        <v>246</v>
      </c>
      <c r="F318" s="233" t="s">
        <v>183</v>
      </c>
      <c r="G318" s="233"/>
      <c r="H318" s="233"/>
      <c r="I318" s="233" t="n">
        <v>0</v>
      </c>
      <c r="J318" s="233"/>
      <c r="K318" s="233"/>
      <c r="L318" s="233"/>
      <c r="M318" s="233"/>
      <c r="N318" s="233"/>
      <c r="O318" s="233"/>
      <c r="P318" s="233"/>
      <c r="Q318" s="233"/>
      <c r="R318" s="233" t="n">
        <v>0</v>
      </c>
    </row>
    <row collapsed="false" customFormat="false" customHeight="false" hidden="true" ht="15" outlineLevel="0" r="319">
      <c r="A319" s="514"/>
      <c r="B319" s="219"/>
      <c r="C319" s="233"/>
      <c r="D319" s="233"/>
      <c r="E319" s="222" t="s">
        <v>244</v>
      </c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</row>
    <row collapsed="false" customFormat="false" customHeight="true" hidden="true" ht="14.45" outlineLevel="0" r="320">
      <c r="A320" s="562"/>
      <c r="B320" s="359" t="s">
        <v>100</v>
      </c>
      <c r="C320" s="296"/>
      <c r="D320" s="296"/>
      <c r="E320" s="296"/>
      <c r="F320" s="563" t="n">
        <f aca="false">H312+H315</f>
        <v>24170.859</v>
      </c>
      <c r="G320" s="563"/>
      <c r="H320" s="563"/>
      <c r="I320" s="345" t="n">
        <f aca="false">I318+I315+I312</f>
        <v>0</v>
      </c>
      <c r="J320" s="563" t="n">
        <f aca="false">K315+J312</f>
        <v>21973.43</v>
      </c>
      <c r="K320" s="563"/>
      <c r="L320" s="563" t="n">
        <f aca="false">M315+L312</f>
        <v>2197.429</v>
      </c>
      <c r="M320" s="563"/>
      <c r="N320" s="563"/>
      <c r="O320" s="563"/>
      <c r="P320" s="563"/>
      <c r="Q320" s="563"/>
      <c r="R320" s="301" t="n">
        <f aca="false">R315+R312</f>
        <v>0</v>
      </c>
    </row>
    <row collapsed="false" customFormat="false" customHeight="true" hidden="true" ht="15" outlineLevel="0" r="321">
      <c r="A321" s="564" t="s">
        <v>262</v>
      </c>
      <c r="B321" s="533" t="s">
        <v>263</v>
      </c>
      <c r="C321" s="233" t="s">
        <v>66</v>
      </c>
      <c r="D321" s="233"/>
      <c r="E321" s="234" t="s">
        <v>243</v>
      </c>
      <c r="F321" s="534"/>
      <c r="G321" s="534"/>
      <c r="H321" s="534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</row>
    <row collapsed="false" customFormat="false" customHeight="false" hidden="true" ht="75" outlineLevel="0" r="322">
      <c r="A322" s="564"/>
      <c r="B322" s="533" t="s">
        <v>264</v>
      </c>
      <c r="C322" s="233"/>
      <c r="D322" s="233"/>
      <c r="E322" s="222" t="s">
        <v>244</v>
      </c>
      <c r="F322" s="534"/>
      <c r="G322" s="534"/>
      <c r="H322" s="534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</row>
    <row collapsed="false" customFormat="false" customHeight="true" hidden="true" ht="42.75" outlineLevel="0" r="323">
      <c r="A323" s="564"/>
      <c r="B323" s="465"/>
      <c r="C323" s="233"/>
      <c r="D323" s="233" t="s">
        <v>265</v>
      </c>
      <c r="E323" s="234" t="s">
        <v>245</v>
      </c>
      <c r="F323" s="565"/>
      <c r="G323" s="565"/>
      <c r="H323" s="566" t="n">
        <f aca="false">H324+H325+H326</f>
        <v>34664.5</v>
      </c>
      <c r="I323" s="336" t="n">
        <f aca="false">I324+I325+I326</f>
        <v>0</v>
      </c>
      <c r="J323" s="845"/>
      <c r="K323" s="41" t="n">
        <f aca="false">K324+K325+K326</f>
        <v>0</v>
      </c>
      <c r="L323" s="567"/>
      <c r="M323" s="567"/>
      <c r="N323" s="567"/>
      <c r="O323" s="567"/>
      <c r="P323" s="567"/>
      <c r="Q323" s="41" t="n">
        <f aca="false">Q324+Q325+Q326</f>
        <v>34664.5</v>
      </c>
      <c r="R323" s="334" t="n">
        <f aca="false">R324+R325+R326</f>
        <v>0</v>
      </c>
    </row>
    <row collapsed="false" customFormat="false" customHeight="true" hidden="true" ht="15.75" outlineLevel="0" r="324">
      <c r="A324" s="564"/>
      <c r="B324" s="465"/>
      <c r="C324" s="233"/>
      <c r="D324" s="233"/>
      <c r="E324" s="234" t="s">
        <v>244</v>
      </c>
      <c r="F324" s="565" t="s">
        <v>101</v>
      </c>
      <c r="G324" s="565"/>
      <c r="H324" s="568" t="n">
        <f aca="false">I324+K324+Q324+R324</f>
        <v>11493</v>
      </c>
      <c r="I324" s="41"/>
      <c r="J324" s="846" t="s">
        <v>266</v>
      </c>
      <c r="K324" s="336"/>
      <c r="L324" s="32" t="s">
        <v>101</v>
      </c>
      <c r="M324" s="32"/>
      <c r="N324" s="32"/>
      <c r="O324" s="32"/>
      <c r="P324" s="32"/>
      <c r="Q324" s="192" t="n">
        <v>11493</v>
      </c>
      <c r="R324" s="336"/>
    </row>
    <row collapsed="false" customFormat="false" customHeight="true" hidden="true" ht="15.75" outlineLevel="0" r="325">
      <c r="A325" s="564"/>
      <c r="B325" s="465"/>
      <c r="C325" s="233"/>
      <c r="D325" s="233"/>
      <c r="E325" s="606"/>
      <c r="F325" s="565" t="s">
        <v>102</v>
      </c>
      <c r="G325" s="565"/>
      <c r="H325" s="568" t="n">
        <f aca="false">I325+K325+Q325+R325</f>
        <v>10958.5</v>
      </c>
      <c r="I325" s="41"/>
      <c r="J325" s="847" t="s">
        <v>102</v>
      </c>
      <c r="K325" s="41"/>
      <c r="L325" s="32" t="s">
        <v>102</v>
      </c>
      <c r="M325" s="32"/>
      <c r="N325" s="32"/>
      <c r="O325" s="32"/>
      <c r="P325" s="32"/>
      <c r="Q325" s="338" t="n">
        <v>10958.5</v>
      </c>
      <c r="R325" s="41"/>
    </row>
    <row collapsed="false" customFormat="false" customHeight="true" hidden="true" ht="15.75" outlineLevel="0" r="326">
      <c r="A326" s="564"/>
      <c r="B326" s="465"/>
      <c r="C326" s="233"/>
      <c r="D326" s="233"/>
      <c r="E326" s="608"/>
      <c r="F326" s="565" t="s">
        <v>103</v>
      </c>
      <c r="G326" s="565"/>
      <c r="H326" s="566" t="n">
        <f aca="false">I326+K326+Q326+R326</f>
        <v>12213</v>
      </c>
      <c r="I326" s="281"/>
      <c r="J326" s="848" t="s">
        <v>103</v>
      </c>
      <c r="K326" s="281"/>
      <c r="L326" s="32" t="s">
        <v>103</v>
      </c>
      <c r="M326" s="32"/>
      <c r="N326" s="32"/>
      <c r="O326" s="32"/>
      <c r="P326" s="32"/>
      <c r="Q326" s="338" t="n">
        <v>12213</v>
      </c>
      <c r="R326" s="281"/>
    </row>
    <row collapsed="false" customFormat="false" customHeight="true" hidden="true" ht="42.75" outlineLevel="0" r="327">
      <c r="A327" s="564"/>
      <c r="B327" s="465"/>
      <c r="C327" s="233"/>
      <c r="D327" s="233" t="s">
        <v>265</v>
      </c>
      <c r="E327" s="234" t="s">
        <v>246</v>
      </c>
      <c r="F327" s="569"/>
      <c r="G327" s="570"/>
      <c r="H327" s="566" t="n">
        <f aca="false">I327+K327+++R327+Q327</f>
        <v>36744.8</v>
      </c>
      <c r="I327" s="336" t="n">
        <f aca="false">I328+I329+I330</f>
        <v>0</v>
      </c>
      <c r="J327" s="845"/>
      <c r="K327" s="571" t="n">
        <f aca="false">K328+K329+K330</f>
        <v>0</v>
      </c>
      <c r="L327" s="32"/>
      <c r="M327" s="32"/>
      <c r="N327" s="32"/>
      <c r="O327" s="32"/>
      <c r="P327" s="32"/>
      <c r="Q327" s="338" t="n">
        <f aca="false">Q328+Q329+Q330</f>
        <v>36744.8</v>
      </c>
      <c r="R327" s="336" t="n">
        <f aca="false">R328+R329+R330</f>
        <v>0</v>
      </c>
    </row>
    <row collapsed="false" customFormat="false" customHeight="true" hidden="true" ht="15.75" outlineLevel="0" r="328">
      <c r="A328" s="564"/>
      <c r="B328" s="465"/>
      <c r="C328" s="233"/>
      <c r="D328" s="233"/>
      <c r="E328" s="234" t="s">
        <v>244</v>
      </c>
      <c r="F328" s="565" t="s">
        <v>101</v>
      </c>
      <c r="G328" s="565"/>
      <c r="H328" s="568" t="n">
        <f aca="false">I328+K328++R328+Q328</f>
        <v>12183</v>
      </c>
      <c r="I328" s="41" t="n">
        <v>0</v>
      </c>
      <c r="J328" s="846" t="s">
        <v>266</v>
      </c>
      <c r="K328" s="336" t="n">
        <v>0</v>
      </c>
      <c r="L328" s="572" t="s">
        <v>101</v>
      </c>
      <c r="M328" s="572"/>
      <c r="N328" s="572"/>
      <c r="O328" s="572"/>
      <c r="P328" s="572"/>
      <c r="Q328" s="338" t="n">
        <v>12183</v>
      </c>
      <c r="R328" s="41" t="n">
        <v>0</v>
      </c>
    </row>
    <row collapsed="false" customFormat="false" customHeight="true" hidden="true" ht="15.75" outlineLevel="0" r="329">
      <c r="A329" s="564"/>
      <c r="B329" s="465"/>
      <c r="C329" s="233"/>
      <c r="D329" s="233"/>
      <c r="E329" s="606"/>
      <c r="F329" s="565" t="s">
        <v>102</v>
      </c>
      <c r="G329" s="565"/>
      <c r="H329" s="568" t="n">
        <f aca="false">I329+K329++R329+Q329</f>
        <v>11616</v>
      </c>
      <c r="I329" s="41" t="n">
        <v>0</v>
      </c>
      <c r="J329" s="847" t="s">
        <v>102</v>
      </c>
      <c r="K329" s="41" t="n">
        <v>0</v>
      </c>
      <c r="L329" s="572" t="s">
        <v>102</v>
      </c>
      <c r="M329" s="572"/>
      <c r="N329" s="572"/>
      <c r="O329" s="572"/>
      <c r="P329" s="572"/>
      <c r="Q329" s="338" t="n">
        <v>11616</v>
      </c>
      <c r="R329" s="41" t="n">
        <v>0</v>
      </c>
    </row>
    <row collapsed="false" customFormat="false" customHeight="true" hidden="true" ht="15.75" outlineLevel="0" r="330">
      <c r="A330" s="564"/>
      <c r="B330" s="219"/>
      <c r="C330" s="233"/>
      <c r="D330" s="233"/>
      <c r="E330" s="608"/>
      <c r="F330" s="565" t="s">
        <v>103</v>
      </c>
      <c r="G330" s="565"/>
      <c r="H330" s="566" t="n">
        <f aca="false">I330+K330++R330+Q330</f>
        <v>12945.8</v>
      </c>
      <c r="I330" s="281" t="n">
        <v>0</v>
      </c>
      <c r="J330" s="848" t="s">
        <v>103</v>
      </c>
      <c r="K330" s="281" t="n">
        <v>0</v>
      </c>
      <c r="L330" s="572" t="s">
        <v>103</v>
      </c>
      <c r="M330" s="572"/>
      <c r="N330" s="572"/>
      <c r="O330" s="572"/>
      <c r="P330" s="572"/>
      <c r="Q330" s="338" t="n">
        <v>12945.8</v>
      </c>
      <c r="R330" s="41" t="n">
        <v>0</v>
      </c>
    </row>
    <row collapsed="false" customFormat="false" customHeight="true" hidden="true" ht="24" outlineLevel="0" r="331">
      <c r="A331" s="41"/>
      <c r="B331" s="552" t="s">
        <v>100</v>
      </c>
      <c r="C331" s="319"/>
      <c r="D331" s="319"/>
      <c r="E331" s="319"/>
      <c r="F331" s="573"/>
      <c r="G331" s="574"/>
      <c r="H331" s="351" t="n">
        <f aca="false">Q331+I331+K331+R331</f>
        <v>71409.3</v>
      </c>
      <c r="I331" s="575" t="n">
        <f aca="false">I332+I333+I334</f>
        <v>0</v>
      </c>
      <c r="J331" s="527"/>
      <c r="K331" s="575" t="n">
        <f aca="false">K332+K333+K334</f>
        <v>0</v>
      </c>
      <c r="L331" s="576"/>
      <c r="M331" s="576"/>
      <c r="N331" s="576"/>
      <c r="O331" s="576"/>
      <c r="P331" s="576"/>
      <c r="Q331" s="342" t="n">
        <f aca="false">Q332+Q333+Q334</f>
        <v>71409.3</v>
      </c>
      <c r="R331" s="343" t="n">
        <f aca="false">R332+R333+R334</f>
        <v>0</v>
      </c>
    </row>
    <row collapsed="false" customFormat="false" customHeight="true" hidden="true" ht="15.75" outlineLevel="0" r="332">
      <c r="A332" s="41"/>
      <c r="B332" s="552"/>
      <c r="C332" s="319"/>
      <c r="D332" s="319"/>
      <c r="E332" s="319"/>
      <c r="F332" s="577" t="s">
        <v>101</v>
      </c>
      <c r="G332" s="577"/>
      <c r="H332" s="351" t="n">
        <f aca="false">Q332+I332+K332+R332</f>
        <v>23676</v>
      </c>
      <c r="I332" s="575" t="n">
        <f aca="false">I324+I328</f>
        <v>0</v>
      </c>
      <c r="J332" s="527" t="s">
        <v>266</v>
      </c>
      <c r="K332" s="575" t="n">
        <f aca="false">K328+K324</f>
        <v>0</v>
      </c>
      <c r="L332" s="578" t="s">
        <v>101</v>
      </c>
      <c r="M332" s="578"/>
      <c r="N332" s="578"/>
      <c r="O332" s="578"/>
      <c r="P332" s="578"/>
      <c r="Q332" s="345" t="n">
        <f aca="false">Q324+Q328</f>
        <v>23676</v>
      </c>
      <c r="R332" s="343" t="n">
        <f aca="false">R324+R328</f>
        <v>0</v>
      </c>
    </row>
    <row collapsed="false" customFormat="false" customHeight="true" hidden="true" ht="15.75" outlineLevel="0" r="333">
      <c r="A333" s="41"/>
      <c r="B333" s="552"/>
      <c r="C333" s="319"/>
      <c r="D333" s="319"/>
      <c r="E333" s="319"/>
      <c r="F333" s="577" t="s">
        <v>102</v>
      </c>
      <c r="G333" s="577"/>
      <c r="H333" s="351" t="n">
        <f aca="false">Q333+I333+K333+R333</f>
        <v>22574.5</v>
      </c>
      <c r="I333" s="575" t="n">
        <f aca="false">I325+I329</f>
        <v>0</v>
      </c>
      <c r="J333" s="345" t="s">
        <v>102</v>
      </c>
      <c r="K333" s="575" t="n">
        <f aca="false">K329+K325</f>
        <v>0</v>
      </c>
      <c r="L333" s="579" t="s">
        <v>102</v>
      </c>
      <c r="M333" s="579"/>
      <c r="N333" s="579"/>
      <c r="O333" s="579"/>
      <c r="P333" s="579"/>
      <c r="Q333" s="345" t="n">
        <f aca="false">Q325+Q329</f>
        <v>22574.5</v>
      </c>
      <c r="R333" s="343" t="n">
        <f aca="false">R325+R329</f>
        <v>0</v>
      </c>
    </row>
    <row collapsed="false" customFormat="false" customHeight="true" hidden="true" ht="15.75" outlineLevel="0" r="334">
      <c r="A334" s="41"/>
      <c r="B334" s="552"/>
      <c r="C334" s="319"/>
      <c r="D334" s="319"/>
      <c r="E334" s="319"/>
      <c r="F334" s="577" t="s">
        <v>103</v>
      </c>
      <c r="G334" s="577"/>
      <c r="H334" s="351" t="n">
        <f aca="false">Q334+I334+K334+R334</f>
        <v>25158.8</v>
      </c>
      <c r="I334" s="575" t="n">
        <f aca="false">I326+I330</f>
        <v>0</v>
      </c>
      <c r="J334" s="345" t="s">
        <v>103</v>
      </c>
      <c r="K334" s="575" t="n">
        <f aca="false">K330+K326</f>
        <v>0</v>
      </c>
      <c r="L334" s="579" t="s">
        <v>103</v>
      </c>
      <c r="M334" s="579"/>
      <c r="N334" s="579"/>
      <c r="O334" s="579"/>
      <c r="P334" s="579"/>
      <c r="Q334" s="345" t="n">
        <f aca="false">Q330+Q326</f>
        <v>25158.8</v>
      </c>
      <c r="R334" s="343" t="n">
        <f aca="false">R326+R330</f>
        <v>0</v>
      </c>
    </row>
    <row collapsed="false" customFormat="false" customHeight="true" hidden="true" ht="42" outlineLevel="0" r="335">
      <c r="A335" s="514" t="s">
        <v>23</v>
      </c>
      <c r="B335" s="41" t="s">
        <v>68</v>
      </c>
      <c r="C335" s="233" t="s">
        <v>241</v>
      </c>
      <c r="D335" s="233" t="s">
        <v>267</v>
      </c>
      <c r="E335" s="234" t="s">
        <v>243</v>
      </c>
      <c r="F335" s="569"/>
      <c r="G335" s="570"/>
      <c r="H335" s="580" t="n">
        <f aca="false">I335+J335+L335+R335</f>
        <v>113.4</v>
      </c>
      <c r="I335" s="304"/>
      <c r="J335" s="304"/>
      <c r="K335" s="304"/>
      <c r="L335" s="32" t="n">
        <v>113.4</v>
      </c>
      <c r="M335" s="32"/>
      <c r="N335" s="32"/>
      <c r="O335" s="32"/>
      <c r="P335" s="32"/>
      <c r="Q335" s="32"/>
      <c r="R335" s="304"/>
    </row>
    <row collapsed="false" customFormat="false" customHeight="false" hidden="true" ht="15" outlineLevel="0" r="336">
      <c r="A336" s="514"/>
      <c r="B336" s="41"/>
      <c r="C336" s="233"/>
      <c r="D336" s="233"/>
      <c r="E336" s="222" t="s">
        <v>244</v>
      </c>
      <c r="F336" s="581"/>
      <c r="G336" s="582"/>
      <c r="H336" s="583"/>
      <c r="I336" s="304"/>
      <c r="J336" s="304"/>
      <c r="K336" s="304"/>
      <c r="L336" s="32"/>
      <c r="M336" s="32"/>
      <c r="N336" s="32"/>
      <c r="O336" s="32"/>
      <c r="P336" s="32"/>
      <c r="Q336" s="32"/>
      <c r="R336" s="304"/>
    </row>
    <row collapsed="false" customFormat="false" customHeight="true" hidden="true" ht="29.25" outlineLevel="0" r="337">
      <c r="A337" s="514"/>
      <c r="B337" s="41"/>
      <c r="C337" s="233"/>
      <c r="D337" s="233" t="s">
        <v>267</v>
      </c>
      <c r="E337" s="234" t="s">
        <v>245</v>
      </c>
      <c r="F337" s="584"/>
      <c r="G337" s="585"/>
      <c r="H337" s="580" t="n">
        <f aca="false">I337+J337+L337+R337</f>
        <v>1096.49</v>
      </c>
      <c r="I337" s="233"/>
      <c r="J337" s="233"/>
      <c r="K337" s="233"/>
      <c r="L337" s="32" t="n">
        <v>1096.49</v>
      </c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22" t="s">
        <v>244</v>
      </c>
      <c r="F338" s="581"/>
      <c r="G338" s="582"/>
      <c r="H338" s="583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true" hidden="true" ht="15" outlineLevel="0" r="339">
      <c r="A339" s="514"/>
      <c r="B339" s="41"/>
      <c r="C339" s="233"/>
      <c r="D339" s="233" t="s">
        <v>267</v>
      </c>
      <c r="E339" s="234" t="s">
        <v>246</v>
      </c>
      <c r="F339" s="584"/>
      <c r="G339" s="585"/>
      <c r="H339" s="580" t="n">
        <f aca="false">I339+J339+L339+R339</f>
        <v>214</v>
      </c>
      <c r="I339" s="233"/>
      <c r="J339" s="233"/>
      <c r="K339" s="233"/>
      <c r="L339" s="32" t="n">
        <v>214</v>
      </c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 t="s">
        <v>244</v>
      </c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false" hidden="true" ht="15" outlineLevel="0" r="341">
      <c r="A341" s="514"/>
      <c r="B341" s="41"/>
      <c r="C341" s="233"/>
      <c r="D341" s="233"/>
      <c r="E341" s="234"/>
      <c r="F341" s="569"/>
      <c r="G341" s="570"/>
      <c r="H341" s="586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false" customHeight="false" hidden="true" ht="15" outlineLevel="0" r="342">
      <c r="A342" s="514"/>
      <c r="B342" s="41"/>
      <c r="C342" s="233"/>
      <c r="D342" s="233"/>
      <c r="E342" s="234"/>
      <c r="F342" s="569"/>
      <c r="G342" s="570"/>
      <c r="H342" s="586"/>
      <c r="I342" s="233"/>
      <c r="J342" s="233"/>
      <c r="K342" s="233"/>
      <c r="L342" s="32"/>
      <c r="M342" s="32"/>
      <c r="N342" s="32"/>
      <c r="O342" s="32"/>
      <c r="P342" s="32"/>
      <c r="Q342" s="32"/>
      <c r="R342" s="233"/>
    </row>
    <row collapsed="false" customFormat="false" customHeight="false" hidden="true" ht="15" outlineLevel="0" r="343">
      <c r="A343" s="514"/>
      <c r="B343" s="41"/>
      <c r="C343" s="233"/>
      <c r="D343" s="233"/>
      <c r="E343" s="234"/>
      <c r="F343" s="569"/>
      <c r="G343" s="570"/>
      <c r="H343" s="586"/>
      <c r="I343" s="233"/>
      <c r="J343" s="233"/>
      <c r="K343" s="233"/>
      <c r="L343" s="32"/>
      <c r="M343" s="32"/>
      <c r="N343" s="32"/>
      <c r="O343" s="32"/>
      <c r="P343" s="32"/>
      <c r="Q343" s="32"/>
      <c r="R343" s="233"/>
    </row>
    <row collapsed="false" customFormat="false" customHeight="false" hidden="true" ht="15" outlineLevel="0" r="344">
      <c r="A344" s="514"/>
      <c r="B344" s="41"/>
      <c r="C344" s="233"/>
      <c r="D344" s="233"/>
      <c r="E344" s="234"/>
      <c r="F344" s="569"/>
      <c r="G344" s="570"/>
      <c r="H344" s="586"/>
      <c r="I344" s="233"/>
      <c r="J344" s="233"/>
      <c r="K344" s="233"/>
      <c r="L344" s="32"/>
      <c r="M344" s="32"/>
      <c r="N344" s="32"/>
      <c r="O344" s="32"/>
      <c r="P344" s="32"/>
      <c r="Q344" s="32"/>
      <c r="R344" s="233"/>
    </row>
    <row collapsed="false" customFormat="false" customHeight="false" hidden="true" ht="15" outlineLevel="0" r="345">
      <c r="A345" s="514"/>
      <c r="B345" s="41"/>
      <c r="C345" s="233"/>
      <c r="D345" s="233"/>
      <c r="E345" s="234"/>
      <c r="F345" s="569"/>
      <c r="G345" s="570"/>
      <c r="H345" s="586"/>
      <c r="I345" s="233"/>
      <c r="J345" s="233"/>
      <c r="K345" s="233"/>
      <c r="L345" s="32"/>
      <c r="M345" s="32"/>
      <c r="N345" s="32"/>
      <c r="O345" s="32"/>
      <c r="P345" s="32"/>
      <c r="Q345" s="32"/>
      <c r="R345" s="233"/>
    </row>
    <row collapsed="false" customFormat="false" customHeight="false" hidden="true" ht="15" outlineLevel="0" r="346">
      <c r="A346" s="514"/>
      <c r="B346" s="41"/>
      <c r="C346" s="233"/>
      <c r="D346" s="233"/>
      <c r="E346" s="234"/>
      <c r="F346" s="569"/>
      <c r="G346" s="570"/>
      <c r="H346" s="586"/>
      <c r="I346" s="233"/>
      <c r="J346" s="233"/>
      <c r="K346" s="233"/>
      <c r="L346" s="32"/>
      <c r="M346" s="32"/>
      <c r="N346" s="32"/>
      <c r="O346" s="32"/>
      <c r="P346" s="32"/>
      <c r="Q346" s="32"/>
      <c r="R346" s="233"/>
    </row>
    <row collapsed="false" customFormat="false" customHeight="false" hidden="true" ht="15" outlineLevel="0" r="347">
      <c r="A347" s="514"/>
      <c r="B347" s="41"/>
      <c r="C347" s="233"/>
      <c r="D347" s="233"/>
      <c r="E347" s="234"/>
      <c r="F347" s="569"/>
      <c r="G347" s="570"/>
      <c r="H347" s="586"/>
      <c r="I347" s="233"/>
      <c r="J347" s="233"/>
      <c r="K347" s="233"/>
      <c r="L347" s="32"/>
      <c r="M347" s="32"/>
      <c r="N347" s="32"/>
      <c r="O347" s="32"/>
      <c r="P347" s="32"/>
      <c r="Q347" s="32"/>
      <c r="R347" s="233"/>
    </row>
    <row collapsed="false" customFormat="false" customHeight="true" hidden="true" ht="8.25" outlineLevel="0" r="348">
      <c r="A348" s="514"/>
      <c r="B348" s="41"/>
      <c r="C348" s="233"/>
      <c r="D348" s="233"/>
      <c r="E348" s="222"/>
      <c r="F348" s="35"/>
      <c r="G348" s="192"/>
      <c r="H348" s="368"/>
      <c r="I348" s="233"/>
      <c r="J348" s="233"/>
      <c r="K348" s="233"/>
      <c r="L348" s="32"/>
      <c r="M348" s="32"/>
      <c r="N348" s="32"/>
      <c r="O348" s="32"/>
      <c r="P348" s="32"/>
      <c r="Q348" s="32"/>
      <c r="R348" s="233"/>
    </row>
    <row collapsed="false" customFormat="true" customHeight="true" hidden="true" ht="14.45" outlineLevel="0" r="349" s="353">
      <c r="A349" s="359"/>
      <c r="B349" s="359" t="s">
        <v>100</v>
      </c>
      <c r="C349" s="296"/>
      <c r="D349" s="296"/>
      <c r="E349" s="296"/>
      <c r="F349" s="527"/>
      <c r="G349" s="351"/>
      <c r="H349" s="352" t="n">
        <f aca="false">H339+H337+H335</f>
        <v>1423.89</v>
      </c>
      <c r="I349" s="345"/>
      <c r="J349" s="540"/>
      <c r="K349" s="540"/>
      <c r="L349" s="527" t="n">
        <v>599.2</v>
      </c>
      <c r="M349" s="351"/>
      <c r="N349" s="351"/>
      <c r="O349" s="351"/>
      <c r="P349" s="351"/>
      <c r="Q349" s="352" t="n">
        <f aca="false">L339+L337+L335</f>
        <v>1423.89</v>
      </c>
      <c r="R349" s="301" t="s">
        <v>183</v>
      </c>
    </row>
    <row collapsed="false" customFormat="false" customHeight="false" hidden="true" ht="15.75" outlineLevel="0" r="350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</row>
    <row collapsed="false" customFormat="false" customHeight="false" hidden="true" ht="15.75" outlineLevel="0" r="351">
      <c r="A351" s="395"/>
    </row>
    <row collapsed="false" customFormat="false" customHeight="false" hidden="true" ht="15.75" outlineLevel="0" r="352">
      <c r="A352" s="386"/>
    </row>
    <row collapsed="false" customFormat="false" customHeight="false" hidden="true" ht="15.75" outlineLevel="0" r="353">
      <c r="A353" s="385" t="s">
        <v>268</v>
      </c>
    </row>
    <row collapsed="false" customFormat="false" customHeight="false" hidden="true" ht="15.75" outlineLevel="0" r="354">
      <c r="A354" s="396" t="s">
        <v>269</v>
      </c>
      <c r="B354" s="396"/>
      <c r="C354" s="396"/>
      <c r="D354" s="396"/>
      <c r="E354" s="396"/>
      <c r="F354" s="396"/>
      <c r="G354" s="396"/>
    </row>
    <row collapsed="false" customFormat="false" customHeight="false" hidden="true" ht="15.75" outlineLevel="0" r="355">
      <c r="A355" s="386"/>
    </row>
    <row collapsed="false" customFormat="false" customHeight="true" hidden="true" ht="164.25" outlineLevel="0" r="356">
      <c r="A356" s="32" t="s">
        <v>189</v>
      </c>
      <c r="B356" s="32" t="s">
        <v>235</v>
      </c>
      <c r="C356" s="32" t="s">
        <v>87</v>
      </c>
      <c r="D356" s="32" t="s">
        <v>236</v>
      </c>
      <c r="E356" s="32" t="s">
        <v>89</v>
      </c>
      <c r="F356" s="32" t="s">
        <v>237</v>
      </c>
      <c r="G356" s="32"/>
      <c r="H356" s="32"/>
      <c r="I356" s="32"/>
      <c r="J356" s="32"/>
    </row>
    <row collapsed="false" customFormat="false" customHeight="false" hidden="true" ht="45" outlineLevel="0" r="357">
      <c r="A357" s="32"/>
      <c r="B357" s="32"/>
      <c r="C357" s="32"/>
      <c r="D357" s="32"/>
      <c r="E357" s="32"/>
      <c r="F357" s="38" t="s">
        <v>93</v>
      </c>
      <c r="G357" s="38" t="s">
        <v>94</v>
      </c>
      <c r="H357" s="38" t="s">
        <v>95</v>
      </c>
      <c r="I357" s="38" t="s">
        <v>239</v>
      </c>
      <c r="J357" s="229" t="s">
        <v>240</v>
      </c>
    </row>
    <row collapsed="false" customFormat="false" customHeight="false" hidden="true" ht="15" outlineLevel="0" r="358">
      <c r="A358" s="204" t="n">
        <v>1</v>
      </c>
      <c r="B358" s="204" t="n">
        <v>2</v>
      </c>
      <c r="C358" s="204" t="n">
        <v>3</v>
      </c>
      <c r="D358" s="204" t="n">
        <v>4</v>
      </c>
      <c r="E358" s="204" t="n">
        <v>5</v>
      </c>
      <c r="F358" s="204" t="n">
        <v>6</v>
      </c>
      <c r="G358" s="204" t="n">
        <v>7</v>
      </c>
      <c r="H358" s="204" t="n">
        <v>8</v>
      </c>
      <c r="I358" s="204" t="n">
        <v>9</v>
      </c>
      <c r="J358" s="229" t="n">
        <v>10</v>
      </c>
    </row>
    <row collapsed="false" customFormat="false" customHeight="true" hidden="true" ht="15" outlineLevel="0" r="359">
      <c r="A359" s="41" t="n">
        <v>2</v>
      </c>
      <c r="B359" s="533" t="s">
        <v>270</v>
      </c>
      <c r="C359" s="233" t="s">
        <v>271</v>
      </c>
      <c r="D359" s="41" t="s">
        <v>272</v>
      </c>
      <c r="E359" s="234" t="s">
        <v>243</v>
      </c>
      <c r="F359" s="319" t="n">
        <f aca="false">G359++H359+I359+J359</f>
        <v>141.8</v>
      </c>
      <c r="G359" s="319" t="n">
        <f aca="false">G372+G380</f>
        <v>0</v>
      </c>
      <c r="H359" s="319" t="n">
        <f aca="false">H372+H380</f>
        <v>0</v>
      </c>
      <c r="I359" s="319" t="n">
        <f aca="false">I372+I380</f>
        <v>141.8</v>
      </c>
      <c r="J359" s="319" t="n">
        <f aca="false">J372+J380</f>
        <v>0</v>
      </c>
    </row>
    <row collapsed="false" customFormat="false" customHeight="true" hidden="true" ht="60.75" outlineLevel="0" r="360">
      <c r="A360" s="41"/>
      <c r="B360" s="500" t="s">
        <v>72</v>
      </c>
      <c r="C360" s="233"/>
      <c r="D360" s="41"/>
      <c r="E360" s="222" t="s">
        <v>244</v>
      </c>
      <c r="F360" s="319"/>
      <c r="G360" s="319"/>
      <c r="H360" s="319"/>
      <c r="I360" s="319"/>
      <c r="J360" s="319"/>
    </row>
    <row collapsed="false" customFormat="false" customHeight="true" hidden="true" ht="58.5" outlineLevel="0" r="361">
      <c r="A361" s="41"/>
      <c r="B361" s="500"/>
      <c r="C361" s="356" t="s">
        <v>101</v>
      </c>
      <c r="D361" s="41"/>
      <c r="E361" s="211" t="s">
        <v>245</v>
      </c>
      <c r="F361" s="238" t="n">
        <f aca="false">G361++H361+I361+J361</f>
        <v>278.2</v>
      </c>
      <c r="G361" s="238" t="n">
        <f aca="false">G383</f>
        <v>0</v>
      </c>
      <c r="H361" s="238" t="n">
        <f aca="false">H383</f>
        <v>0</v>
      </c>
      <c r="I361" s="238" t="n">
        <f aca="false">I383</f>
        <v>278.2</v>
      </c>
      <c r="J361" s="238" t="n">
        <f aca="false">J383</f>
        <v>0</v>
      </c>
    </row>
    <row collapsed="false" customFormat="false" customHeight="true" hidden="true" ht="58.5" outlineLevel="0" r="362">
      <c r="A362" s="41"/>
      <c r="B362" s="500"/>
      <c r="C362" s="356" t="s">
        <v>102</v>
      </c>
      <c r="D362" s="41"/>
      <c r="E362" s="211"/>
      <c r="F362" s="238" t="n">
        <f aca="false">G362++H362+I362+J362</f>
        <v>993.7</v>
      </c>
      <c r="G362" s="238" t="n">
        <f aca="false">G384</f>
        <v>0</v>
      </c>
      <c r="H362" s="238" t="n">
        <f aca="false">H384</f>
        <v>0</v>
      </c>
      <c r="I362" s="238" t="n">
        <f aca="false">I384</f>
        <v>993.7</v>
      </c>
      <c r="J362" s="238" t="n">
        <f aca="false">J384</f>
        <v>0</v>
      </c>
    </row>
    <row collapsed="false" customFormat="false" customHeight="true" hidden="true" ht="58.5" outlineLevel="0" r="363">
      <c r="A363" s="41"/>
      <c r="B363" s="500"/>
      <c r="C363" s="356" t="s">
        <v>103</v>
      </c>
      <c r="D363" s="41"/>
      <c r="E363" s="211"/>
      <c r="F363" s="238" t="n">
        <f aca="false">G363++H363+I363+J363</f>
        <v>200.9</v>
      </c>
      <c r="G363" s="238" t="n">
        <f aca="false">G385</f>
        <v>0</v>
      </c>
      <c r="H363" s="238" t="n">
        <f aca="false">H385</f>
        <v>0</v>
      </c>
      <c r="I363" s="238" t="n">
        <f aca="false">I385</f>
        <v>200.9</v>
      </c>
      <c r="J363" s="238" t="n">
        <f aca="false">J385</f>
        <v>0</v>
      </c>
    </row>
    <row collapsed="false" customFormat="false" customHeight="true" hidden="true" ht="58.5" outlineLevel="0" r="364">
      <c r="A364" s="41"/>
      <c r="B364" s="217"/>
      <c r="C364" s="356" t="s">
        <v>273</v>
      </c>
      <c r="D364" s="41"/>
      <c r="E364" s="217"/>
      <c r="F364" s="238" t="n">
        <f aca="false">G364++H364+I364+J364</f>
        <v>360.5</v>
      </c>
      <c r="G364" s="241" t="n">
        <f aca="false">G374</f>
        <v>0</v>
      </c>
      <c r="H364" s="241" t="n">
        <f aca="false">H374</f>
        <v>0</v>
      </c>
      <c r="I364" s="241" t="n">
        <f aca="false">I374</f>
        <v>360.5</v>
      </c>
      <c r="J364" s="241" t="n">
        <f aca="false">J374</f>
        <v>0</v>
      </c>
    </row>
    <row collapsed="false" customFormat="false" customHeight="false" hidden="true" ht="15" outlineLevel="0" r="365">
      <c r="A365" s="41"/>
      <c r="B365" s="465"/>
      <c r="C365" s="278"/>
      <c r="D365" s="41"/>
      <c r="E365" s="296" t="s">
        <v>244</v>
      </c>
      <c r="F365" s="587" t="n">
        <f aca="false">F363+F362+F361+F364</f>
        <v>1833.3</v>
      </c>
      <c r="G365" s="587" t="n">
        <f aca="false">G363+G362+G361+G364</f>
        <v>0</v>
      </c>
      <c r="H365" s="587" t="n">
        <f aca="false">H363+H362+H361+H364</f>
        <v>0</v>
      </c>
      <c r="I365" s="587" t="n">
        <f aca="false">I363+I362+I361+I364</f>
        <v>1833.3</v>
      </c>
      <c r="J365" s="587" t="n">
        <f aca="false">J363+J362+J361+J364</f>
        <v>0</v>
      </c>
    </row>
    <row collapsed="false" customFormat="false" customHeight="false" hidden="true" ht="15" outlineLevel="0" r="366">
      <c r="A366" s="41"/>
      <c r="B366" s="465"/>
      <c r="C366" s="356" t="s">
        <v>101</v>
      </c>
      <c r="D366" s="41"/>
      <c r="E366" s="234" t="s">
        <v>246</v>
      </c>
      <c r="F366" s="238" t="n">
        <f aca="false">G366++H366+I366+J366</f>
        <v>226</v>
      </c>
      <c r="G366" s="238" t="n">
        <f aca="false">G388</f>
        <v>0</v>
      </c>
      <c r="H366" s="238" t="n">
        <f aca="false">H388</f>
        <v>0</v>
      </c>
      <c r="I366" s="238" t="n">
        <f aca="false">I388</f>
        <v>226</v>
      </c>
      <c r="J366" s="238" t="n">
        <f aca="false">J388</f>
        <v>0</v>
      </c>
    </row>
    <row collapsed="false" customFormat="false" customHeight="false" hidden="true" ht="15" outlineLevel="0" r="367">
      <c r="A367" s="41"/>
      <c r="B367" s="465"/>
      <c r="C367" s="356" t="s">
        <v>102</v>
      </c>
      <c r="D367" s="41"/>
      <c r="E367" s="234"/>
      <c r="F367" s="238" t="n">
        <f aca="false">G367++H367+I367+J367</f>
        <v>818</v>
      </c>
      <c r="G367" s="238" t="n">
        <f aca="false">G389</f>
        <v>0</v>
      </c>
      <c r="H367" s="238" t="n">
        <f aca="false">H389</f>
        <v>0</v>
      </c>
      <c r="I367" s="238" t="n">
        <f aca="false">I389</f>
        <v>818</v>
      </c>
      <c r="J367" s="238" t="n">
        <f aca="false">J389</f>
        <v>0</v>
      </c>
    </row>
    <row collapsed="false" customFormat="false" customHeight="false" hidden="true" ht="15" outlineLevel="0" r="368">
      <c r="A368" s="41"/>
      <c r="B368" s="465"/>
      <c r="C368" s="356" t="s">
        <v>103</v>
      </c>
      <c r="D368" s="41"/>
      <c r="E368" s="234"/>
      <c r="F368" s="238" t="n">
        <f aca="false">G368++H368+I368+J368</f>
        <v>213.1</v>
      </c>
      <c r="G368" s="238" t="n">
        <f aca="false">G390</f>
        <v>0</v>
      </c>
      <c r="H368" s="238" t="n">
        <f aca="false">H390</f>
        <v>0</v>
      </c>
      <c r="I368" s="238" t="n">
        <f aca="false">I390</f>
        <v>213.1</v>
      </c>
      <c r="J368" s="238" t="n">
        <f aca="false">J390</f>
        <v>0</v>
      </c>
    </row>
    <row collapsed="false" customFormat="false" customHeight="false" hidden="true" ht="15" outlineLevel="0" r="369">
      <c r="A369" s="41"/>
      <c r="B369" s="465"/>
      <c r="C369" s="356" t="s">
        <v>273</v>
      </c>
      <c r="D369" s="41"/>
      <c r="E369" s="234"/>
      <c r="F369" s="238" t="n">
        <f aca="false">G369++H369+I369+J369</f>
        <v>282.2</v>
      </c>
      <c r="G369" s="588" t="n">
        <f aca="false">G376</f>
        <v>0</v>
      </c>
      <c r="H369" s="238" t="n">
        <f aca="false">H376</f>
        <v>0</v>
      </c>
      <c r="I369" s="238" t="n">
        <f aca="false">I376</f>
        <v>282.2</v>
      </c>
      <c r="J369" s="238" t="n">
        <f aca="false">J376</f>
        <v>0</v>
      </c>
    </row>
    <row collapsed="false" customFormat="false" customHeight="false" hidden="true" ht="15" outlineLevel="0" r="370">
      <c r="A370" s="41"/>
      <c r="B370" s="219"/>
      <c r="C370" s="281"/>
      <c r="D370" s="41"/>
      <c r="E370" s="222" t="s">
        <v>244</v>
      </c>
      <c r="F370" s="589" t="n">
        <f aca="false">F368+F367+F366+F369</f>
        <v>1539.3</v>
      </c>
      <c r="G370" s="272" t="n">
        <f aca="false">G368+G367+G366+G369</f>
        <v>0</v>
      </c>
      <c r="H370" s="272" t="n">
        <f aca="false">H368+H367+H366+H369</f>
        <v>0</v>
      </c>
      <c r="I370" s="272" t="n">
        <f aca="false">I368+I367+I366+I369</f>
        <v>1539.3</v>
      </c>
      <c r="J370" s="272" t="n">
        <f aca="false">J368+J367+J366+J369</f>
        <v>0</v>
      </c>
    </row>
    <row collapsed="false" customFormat="false" customHeight="false" hidden="true" ht="15" outlineLevel="0" r="371">
      <c r="A371" s="359"/>
      <c r="B371" s="359" t="s">
        <v>100</v>
      </c>
      <c r="C371" s="359"/>
      <c r="D371" s="296"/>
      <c r="E371" s="296"/>
      <c r="F371" s="590" t="n">
        <f aca="false">F370+F365+F359</f>
        <v>3514.4</v>
      </c>
      <c r="G371" s="590" t="n">
        <f aca="false">G370+G365+G359</f>
        <v>0</v>
      </c>
      <c r="H371" s="590" t="n">
        <f aca="false">H370+H365+H359</f>
        <v>0</v>
      </c>
      <c r="I371" s="590" t="n">
        <f aca="false">I370+I365+I359</f>
        <v>3514.4</v>
      </c>
      <c r="J371" s="540" t="n">
        <f aca="false">J370+J365+J359</f>
        <v>0</v>
      </c>
    </row>
    <row collapsed="false" customFormat="false" customHeight="true" hidden="true" ht="15.75" outlineLevel="0" r="372">
      <c r="A372" s="591" t="s">
        <v>274</v>
      </c>
      <c r="B372" s="218" t="s">
        <v>275</v>
      </c>
      <c r="C372" s="233" t="s">
        <v>271</v>
      </c>
      <c r="D372" s="41" t="s">
        <v>276</v>
      </c>
      <c r="E372" s="234" t="s">
        <v>243</v>
      </c>
      <c r="F372" s="303" t="n">
        <f aca="false">G372+H372+I372+J372</f>
        <v>141.8</v>
      </c>
      <c r="G372" s="388" t="n">
        <v>0</v>
      </c>
      <c r="H372" s="388" t="n">
        <v>0</v>
      </c>
      <c r="I372" s="304" t="n">
        <v>141.8</v>
      </c>
      <c r="J372" s="388" t="n">
        <v>0</v>
      </c>
    </row>
    <row collapsed="false" customFormat="false" customHeight="false" hidden="true" ht="60" outlineLevel="0" r="373">
      <c r="A373" s="591"/>
      <c r="B373" s="217" t="s">
        <v>277</v>
      </c>
      <c r="C373" s="233"/>
      <c r="D373" s="41"/>
      <c r="E373" s="222" t="s">
        <v>244</v>
      </c>
      <c r="F373" s="303"/>
      <c r="G373" s="388"/>
      <c r="H373" s="388"/>
      <c r="I373" s="304"/>
      <c r="J373" s="388"/>
    </row>
    <row collapsed="false" customFormat="false" customHeight="false" hidden="true" ht="15" outlineLevel="0" r="374">
      <c r="A374" s="591"/>
      <c r="B374" s="465"/>
      <c r="C374" s="233"/>
      <c r="D374" s="41"/>
      <c r="E374" s="234" t="s">
        <v>245</v>
      </c>
      <c r="F374" s="285" t="n">
        <f aca="false">G374+H374+I374+J374</f>
        <v>360.5</v>
      </c>
      <c r="G374" s="33" t="n">
        <v>0</v>
      </c>
      <c r="H374" s="33" t="n">
        <v>0</v>
      </c>
      <c r="I374" s="233" t="n">
        <v>360.5</v>
      </c>
      <c r="J374" s="33" t="n">
        <v>0</v>
      </c>
    </row>
    <row collapsed="false" customFormat="false" customHeight="false" hidden="true" ht="15" outlineLevel="0" r="375">
      <c r="A375" s="591"/>
      <c r="B375" s="465"/>
      <c r="C375" s="233"/>
      <c r="D375" s="41"/>
      <c r="E375" s="222" t="s">
        <v>244</v>
      </c>
      <c r="F375" s="285"/>
      <c r="G375" s="33"/>
      <c r="H375" s="33"/>
      <c r="I375" s="233"/>
      <c r="J375" s="33"/>
    </row>
    <row collapsed="false" customFormat="false" customHeight="false" hidden="true" ht="15" outlineLevel="0" r="376">
      <c r="A376" s="591"/>
      <c r="B376" s="465"/>
      <c r="C376" s="233"/>
      <c r="D376" s="41"/>
      <c r="E376" s="234" t="s">
        <v>246</v>
      </c>
      <c r="F376" s="285" t="n">
        <f aca="false">G376+H376+I376+J376</f>
        <v>282.2</v>
      </c>
      <c r="G376" s="33" t="n">
        <v>0</v>
      </c>
      <c r="H376" s="33" t="n">
        <v>0</v>
      </c>
      <c r="I376" s="233" t="n">
        <v>282.2</v>
      </c>
      <c r="J376" s="33" t="n">
        <v>0</v>
      </c>
    </row>
    <row collapsed="false" customFormat="false" customHeight="false" hidden="true" ht="15" outlineLevel="0" r="377">
      <c r="A377" s="591"/>
      <c r="B377" s="219"/>
      <c r="C377" s="233"/>
      <c r="D377" s="41"/>
      <c r="E377" s="222" t="s">
        <v>244</v>
      </c>
      <c r="F377" s="285"/>
      <c r="G377" s="33"/>
      <c r="H377" s="33"/>
      <c r="I377" s="233"/>
      <c r="J377" s="33"/>
    </row>
    <row collapsed="false" customFormat="false" customHeight="false" hidden="true" ht="15.75" outlineLevel="0" r="378">
      <c r="A378" s="359"/>
      <c r="B378" s="359" t="s">
        <v>100</v>
      </c>
      <c r="C378" s="359"/>
      <c r="D378" s="362"/>
      <c r="E378" s="362"/>
      <c r="F378" s="364" t="n">
        <f aca="false">F376+F374+F372</f>
        <v>784.5</v>
      </c>
      <c r="G378" s="364" t="n">
        <f aca="false">G376+G374+G372</f>
        <v>0</v>
      </c>
      <c r="H378" s="364" t="n">
        <f aca="false">H376+H374+H372</f>
        <v>0</v>
      </c>
      <c r="I378" s="364" t="n">
        <f aca="false">I376+I374+I372</f>
        <v>784.5</v>
      </c>
      <c r="J378" s="364" t="n">
        <f aca="false">J376+J374+J372</f>
        <v>0</v>
      </c>
    </row>
    <row collapsed="false" customFormat="false" customHeight="false" hidden="true" ht="15.75" outlineLevel="0" r="379">
      <c r="A379" s="395"/>
    </row>
    <row collapsed="false" customFormat="false" customHeight="true" hidden="true" ht="15.75" outlineLevel="0" r="380">
      <c r="A380" s="592" t="s">
        <v>46</v>
      </c>
      <c r="B380" s="33" t="s">
        <v>278</v>
      </c>
      <c r="C380" s="41"/>
      <c r="D380" s="41"/>
      <c r="E380" s="365" t="s">
        <v>243</v>
      </c>
      <c r="F380" s="32" t="n">
        <v>0</v>
      </c>
      <c r="G380" s="33" t="n">
        <v>0</v>
      </c>
      <c r="H380" s="33" t="n">
        <v>0</v>
      </c>
      <c r="I380" s="32" t="n">
        <v>0</v>
      </c>
      <c r="J380" s="33" t="n">
        <v>0</v>
      </c>
    </row>
    <row collapsed="false" customFormat="false" customHeight="true" hidden="true" ht="60.75" outlineLevel="0" r="381">
      <c r="A381" s="592"/>
      <c r="B381" s="33"/>
      <c r="C381" s="41"/>
      <c r="D381" s="41"/>
      <c r="E381" s="222" t="s">
        <v>244</v>
      </c>
      <c r="F381" s="32"/>
      <c r="G381" s="33"/>
      <c r="H381" s="33"/>
      <c r="I381" s="32"/>
      <c r="J381" s="33"/>
    </row>
    <row collapsed="false" customFormat="false" customHeight="true" hidden="true" ht="47.25" outlineLevel="0" r="382">
      <c r="A382" s="592"/>
      <c r="B382" s="33"/>
      <c r="C382" s="336"/>
      <c r="D382" s="211" t="s">
        <v>279</v>
      </c>
      <c r="E382" s="211" t="s">
        <v>245</v>
      </c>
      <c r="F382" s="272" t="n">
        <f aca="false">F383+F384+F385</f>
        <v>1472.8</v>
      </c>
      <c r="G382" s="268" t="n">
        <f aca="false">G383+G384+G385</f>
        <v>0</v>
      </c>
      <c r="H382" s="268" t="n">
        <f aca="false">H383+H384+H385</f>
        <v>0</v>
      </c>
      <c r="I382" s="268" t="n">
        <f aca="false">I383+I384+I385</f>
        <v>1472.8</v>
      </c>
      <c r="J382" s="268" t="n">
        <f aca="false">J383+J384+J385</f>
        <v>0</v>
      </c>
    </row>
    <row collapsed="false" customFormat="false" customHeight="true" hidden="true" ht="30" outlineLevel="0" r="383">
      <c r="A383" s="592"/>
      <c r="B383" s="33"/>
      <c r="C383" s="356" t="s">
        <v>101</v>
      </c>
      <c r="D383" s="211"/>
      <c r="E383" s="211"/>
      <c r="F383" s="286" t="n">
        <f aca="false">G383+H383+I383+J383</f>
        <v>278.2</v>
      </c>
      <c r="G383" s="274" t="n">
        <v>0</v>
      </c>
      <c r="H383" s="274" t="n">
        <v>0</v>
      </c>
      <c r="I383" s="278" t="n">
        <v>278.2</v>
      </c>
      <c r="J383" s="274" t="n">
        <v>0</v>
      </c>
    </row>
    <row collapsed="false" customFormat="false" customHeight="true" hidden="true" ht="30" outlineLevel="0" r="384">
      <c r="A384" s="592"/>
      <c r="B384" s="33"/>
      <c r="C384" s="356" t="s">
        <v>102</v>
      </c>
      <c r="D384" s="211"/>
      <c r="E384" s="211"/>
      <c r="F384" s="286" t="n">
        <f aca="false">G384+H384+I384+J384</f>
        <v>993.7</v>
      </c>
      <c r="G384" s="274" t="n">
        <v>0</v>
      </c>
      <c r="H384" s="274" t="n">
        <v>0</v>
      </c>
      <c r="I384" s="278" t="n">
        <v>993.7</v>
      </c>
      <c r="J384" s="274" t="n">
        <v>0</v>
      </c>
    </row>
    <row collapsed="false" customFormat="false" customHeight="true" hidden="true" ht="25.5" outlineLevel="0" r="385">
      <c r="A385" s="592"/>
      <c r="B385" s="33"/>
      <c r="C385" s="356" t="s">
        <v>103</v>
      </c>
      <c r="D385" s="211"/>
      <c r="E385" s="211"/>
      <c r="F385" s="286" t="n">
        <f aca="false">G385+H385+I385+J385</f>
        <v>200.9</v>
      </c>
      <c r="G385" s="274" t="n">
        <v>0</v>
      </c>
      <c r="H385" s="274" t="n">
        <v>0</v>
      </c>
      <c r="I385" s="278" t="n">
        <v>200.9</v>
      </c>
      <c r="J385" s="274" t="n">
        <v>0</v>
      </c>
    </row>
    <row collapsed="false" customFormat="false" customHeight="true" hidden="true" ht="15.75" outlineLevel="0" r="386">
      <c r="A386" s="592"/>
      <c r="B386" s="33"/>
      <c r="C386" s="278"/>
      <c r="D386" s="211"/>
      <c r="E386" s="222" t="s">
        <v>244</v>
      </c>
      <c r="F386" s="281"/>
      <c r="G386" s="164"/>
      <c r="H386" s="164"/>
      <c r="I386" s="281"/>
      <c r="J386" s="164"/>
    </row>
    <row collapsed="false" customFormat="false" customHeight="true" hidden="true" ht="15" outlineLevel="0" r="387">
      <c r="A387" s="592"/>
      <c r="B387" s="33"/>
      <c r="C387" s="336"/>
      <c r="D387" s="366"/>
      <c r="E387" s="234" t="s">
        <v>246</v>
      </c>
      <c r="F387" s="272" t="n">
        <f aca="false">G387+H387+I387+J387</f>
        <v>1257.1</v>
      </c>
      <c r="G387" s="268" t="n">
        <f aca="false">G388+G389+G390</f>
        <v>0</v>
      </c>
      <c r="H387" s="268" t="n">
        <f aca="false">H388+H389+H390</f>
        <v>0</v>
      </c>
      <c r="I387" s="268" t="n">
        <f aca="false">I388+I389+I390</f>
        <v>1257.1</v>
      </c>
      <c r="J387" s="268" t="n">
        <f aca="false">J388+J389+J390</f>
        <v>0</v>
      </c>
    </row>
    <row collapsed="false" customFormat="false" customHeight="true" hidden="true" ht="15" outlineLevel="0" r="388">
      <c r="A388" s="592"/>
      <c r="B388" s="33"/>
      <c r="C388" s="356" t="s">
        <v>101</v>
      </c>
      <c r="D388" s="366"/>
      <c r="E388" s="234"/>
      <c r="F388" s="286" t="n">
        <f aca="false">G388+H388+I388+J388</f>
        <v>226</v>
      </c>
      <c r="G388" s="274" t="n">
        <v>0</v>
      </c>
      <c r="H388" s="274" t="n">
        <v>0</v>
      </c>
      <c r="I388" s="278" t="n">
        <v>226</v>
      </c>
      <c r="J388" s="274" t="n">
        <v>0</v>
      </c>
    </row>
    <row collapsed="false" customFormat="false" customHeight="true" hidden="true" ht="15" outlineLevel="0" r="389">
      <c r="A389" s="592"/>
      <c r="B389" s="33"/>
      <c r="C389" s="356" t="s">
        <v>102</v>
      </c>
      <c r="D389" s="366"/>
      <c r="E389" s="234"/>
      <c r="F389" s="286" t="n">
        <f aca="false">G389+H389+I389+J389</f>
        <v>818</v>
      </c>
      <c r="G389" s="274" t="n">
        <v>0</v>
      </c>
      <c r="H389" s="274" t="n">
        <v>0</v>
      </c>
      <c r="I389" s="278" t="n">
        <v>818</v>
      </c>
      <c r="J389" s="274" t="n">
        <v>0</v>
      </c>
    </row>
    <row collapsed="false" customFormat="false" customHeight="true" hidden="true" ht="15.75" outlineLevel="0" r="390">
      <c r="A390" s="592"/>
      <c r="B390" s="33"/>
      <c r="C390" s="367" t="s">
        <v>103</v>
      </c>
      <c r="D390" s="368"/>
      <c r="E390" s="222" t="s">
        <v>244</v>
      </c>
      <c r="F390" s="286" t="n">
        <f aca="false">G390+H390+I390+J390</f>
        <v>213.1</v>
      </c>
      <c r="G390" s="164" t="n">
        <v>0</v>
      </c>
      <c r="H390" s="164" t="n">
        <v>0</v>
      </c>
      <c r="I390" s="281" t="n">
        <v>213.1</v>
      </c>
      <c r="J390" s="164" t="n">
        <v>0</v>
      </c>
    </row>
    <row collapsed="false" customFormat="false" customHeight="false" hidden="true" ht="15.75" outlineLevel="0" r="391">
      <c r="A391" s="362"/>
      <c r="B391" s="362" t="s">
        <v>116</v>
      </c>
      <c r="C391" s="362"/>
      <c r="D391" s="362"/>
      <c r="E391" s="362"/>
      <c r="F391" s="299" t="n">
        <f aca="false">F387+F382+F380</f>
        <v>2729.9</v>
      </c>
      <c r="G391" s="593" t="n">
        <f aca="false">G387+G382+G380</f>
        <v>0</v>
      </c>
      <c r="H391" s="364" t="n">
        <f aca="false">H387+H382+H380</f>
        <v>0</v>
      </c>
      <c r="I391" s="364" t="n">
        <f aca="false">I387+I382+I380</f>
        <v>2729.9</v>
      </c>
      <c r="J391" s="364" t="n">
        <f aca="false">J387+J382+J380</f>
        <v>0</v>
      </c>
    </row>
    <row collapsed="false" customFormat="false" customHeight="false" hidden="true" ht="15.75" outlineLevel="0" r="392">
      <c r="A392" s="385"/>
    </row>
    <row collapsed="false" customFormat="false" customHeight="false" hidden="true" ht="15.75" outlineLevel="0" r="393">
      <c r="A393" s="385"/>
    </row>
    <row collapsed="false" customFormat="false" customHeight="false" hidden="true" ht="15.75" outlineLevel="0" r="394">
      <c r="A394" s="385"/>
    </row>
    <row collapsed="false" customFormat="false" customHeight="false" hidden="true" ht="15.75" outlineLevel="0" r="395">
      <c r="A395" s="385"/>
    </row>
    <row collapsed="false" customFormat="false" customHeight="false" hidden="true" ht="15.75" outlineLevel="0" r="396">
      <c r="A396" s="385"/>
    </row>
    <row collapsed="false" customFormat="false" customHeight="false" hidden="true" ht="15.75" outlineLevel="0" r="397">
      <c r="A397" s="385" t="s">
        <v>280</v>
      </c>
    </row>
    <row collapsed="false" customFormat="false" customHeight="false" hidden="true" ht="15.75" outlineLevel="0" r="398">
      <c r="A398" s="386"/>
    </row>
    <row collapsed="false" customFormat="false" customHeight="false" hidden="true" ht="15.75" outlineLevel="0" r="399">
      <c r="A399" s="396" t="s">
        <v>281</v>
      </c>
      <c r="B399" s="396"/>
      <c r="C399" s="396"/>
      <c r="D399" s="396"/>
      <c r="E399" s="396"/>
      <c r="F399" s="396"/>
      <c r="G399" s="396"/>
    </row>
    <row collapsed="false" customFormat="false" customHeight="false" hidden="true" ht="15.75" outlineLevel="0" r="400">
      <c r="A400" s="386"/>
    </row>
    <row collapsed="false" customFormat="false" customHeight="true" hidden="true" ht="164.25" outlineLevel="0" r="401">
      <c r="A401" s="32" t="s">
        <v>189</v>
      </c>
      <c r="B401" s="32" t="s">
        <v>235</v>
      </c>
      <c r="C401" s="32" t="s">
        <v>87</v>
      </c>
      <c r="D401" s="32" t="s">
        <v>236</v>
      </c>
      <c r="E401" s="32" t="s">
        <v>89</v>
      </c>
      <c r="F401" s="32" t="s">
        <v>237</v>
      </c>
      <c r="G401" s="32"/>
      <c r="H401" s="32"/>
      <c r="I401" s="32"/>
      <c r="J401" s="32"/>
    </row>
    <row collapsed="false" customFormat="false" customHeight="false" hidden="true" ht="45" outlineLevel="0" r="402">
      <c r="A402" s="32"/>
      <c r="B402" s="32"/>
      <c r="C402" s="32"/>
      <c r="D402" s="32"/>
      <c r="E402" s="32"/>
      <c r="F402" s="38" t="s">
        <v>93</v>
      </c>
      <c r="G402" s="38" t="s">
        <v>94</v>
      </c>
      <c r="H402" s="38" t="s">
        <v>95</v>
      </c>
      <c r="I402" s="38" t="s">
        <v>239</v>
      </c>
      <c r="J402" s="229" t="s">
        <v>240</v>
      </c>
    </row>
    <row collapsed="false" customFormat="false" customHeight="false" hidden="true" ht="15" outlineLevel="0" r="403">
      <c r="A403" s="204" t="n">
        <v>1</v>
      </c>
      <c r="B403" s="204" t="n">
        <v>2</v>
      </c>
      <c r="C403" s="204" t="n">
        <v>3</v>
      </c>
      <c r="D403" s="204" t="n">
        <v>4</v>
      </c>
      <c r="E403" s="204" t="n">
        <v>5</v>
      </c>
      <c r="F403" s="204" t="n">
        <v>6</v>
      </c>
      <c r="G403" s="204" t="n">
        <v>7</v>
      </c>
      <c r="H403" s="204" t="n">
        <v>8</v>
      </c>
      <c r="I403" s="204" t="n">
        <v>9</v>
      </c>
      <c r="J403" s="229" t="n">
        <v>10</v>
      </c>
    </row>
    <row collapsed="false" customFormat="false" customHeight="true" hidden="true" ht="15" outlineLevel="0" r="404">
      <c r="A404" s="41" t="n">
        <v>3</v>
      </c>
      <c r="B404" s="533" t="s">
        <v>76</v>
      </c>
      <c r="C404" s="233" t="s">
        <v>282</v>
      </c>
      <c r="D404" s="233" t="s">
        <v>283</v>
      </c>
      <c r="E404" s="234" t="s">
        <v>243</v>
      </c>
      <c r="F404" s="240" t="n">
        <f aca="false">G404+H404+I404+J404</f>
        <v>832.375</v>
      </c>
      <c r="G404" s="240" t="n">
        <f aca="false">G411</f>
        <v>0</v>
      </c>
      <c r="H404" s="371"/>
      <c r="I404" s="240" t="n">
        <f aca="false">I411</f>
        <v>832.375</v>
      </c>
      <c r="J404" s="240" t="n">
        <f aca="false">J411</f>
        <v>0</v>
      </c>
    </row>
    <row collapsed="false" customFormat="false" customHeight="false" hidden="true" ht="60" outlineLevel="0" r="405">
      <c r="A405" s="41"/>
      <c r="B405" s="533" t="s">
        <v>78</v>
      </c>
      <c r="C405" s="233"/>
      <c r="D405" s="233"/>
      <c r="E405" s="222" t="s">
        <v>244</v>
      </c>
      <c r="F405" s="240"/>
      <c r="G405" s="240"/>
      <c r="H405" s="371"/>
      <c r="I405" s="240"/>
      <c r="J405" s="240"/>
    </row>
    <row collapsed="false" customFormat="false" customHeight="false" hidden="true" ht="15" outlineLevel="0" r="406">
      <c r="A406" s="41"/>
      <c r="B406" s="465"/>
      <c r="C406" s="233"/>
      <c r="D406" s="233"/>
      <c r="E406" s="234" t="s">
        <v>245</v>
      </c>
      <c r="F406" s="240" t="n">
        <f aca="false">G406+H406+I406+J406</f>
        <v>1057.2</v>
      </c>
      <c r="G406" s="240" t="n">
        <f aca="false">G414</f>
        <v>0</v>
      </c>
      <c r="H406" s="371"/>
      <c r="I406" s="240" t="n">
        <f aca="false">I414</f>
        <v>1057.2</v>
      </c>
      <c r="J406" s="240" t="n">
        <f aca="false">J414</f>
        <v>0</v>
      </c>
    </row>
    <row collapsed="false" customFormat="false" customHeight="false" hidden="true" ht="15" outlineLevel="0" r="407">
      <c r="A407" s="41"/>
      <c r="B407" s="465"/>
      <c r="C407" s="233"/>
      <c r="D407" s="233"/>
      <c r="E407" s="222" t="s">
        <v>244</v>
      </c>
      <c r="F407" s="240"/>
      <c r="G407" s="240"/>
      <c r="H407" s="371"/>
      <c r="I407" s="240"/>
      <c r="J407" s="240"/>
    </row>
    <row collapsed="false" customFormat="false" customHeight="false" hidden="true" ht="15" outlineLevel="0" r="408">
      <c r="A408" s="41"/>
      <c r="B408" s="465"/>
      <c r="C408" s="233"/>
      <c r="D408" s="233"/>
      <c r="E408" s="234" t="s">
        <v>246</v>
      </c>
      <c r="F408" s="240" t="n">
        <f aca="false">G408+H408+I408+J408</f>
        <v>1013.1</v>
      </c>
      <c r="G408" s="240" t="n">
        <f aca="false">G416</f>
        <v>0</v>
      </c>
      <c r="H408" s="371"/>
      <c r="I408" s="240" t="n">
        <f aca="false">I416</f>
        <v>1013.1</v>
      </c>
      <c r="J408" s="240" t="n">
        <f aca="false">J416</f>
        <v>0</v>
      </c>
    </row>
    <row collapsed="false" customFormat="false" customHeight="false" hidden="true" ht="15" outlineLevel="0" r="409">
      <c r="A409" s="41"/>
      <c r="B409" s="219"/>
      <c r="C409" s="233"/>
      <c r="D409" s="233"/>
      <c r="E409" s="222" t="s">
        <v>244</v>
      </c>
      <c r="F409" s="240"/>
      <c r="G409" s="240"/>
      <c r="H409" s="371"/>
      <c r="I409" s="240"/>
      <c r="J409" s="240"/>
    </row>
    <row collapsed="false" customFormat="false" customHeight="false" hidden="true" ht="15" outlineLevel="0" r="410">
      <c r="A410" s="35"/>
      <c r="B410" s="35" t="s">
        <v>100</v>
      </c>
      <c r="C410" s="35"/>
      <c r="D410" s="222"/>
      <c r="E410" s="35"/>
      <c r="F410" s="594" t="n">
        <f aca="false">F408+F406+F404</f>
        <v>2902.675</v>
      </c>
      <c r="G410" s="594" t="n">
        <f aca="false">G408+G406+G404</f>
        <v>0</v>
      </c>
      <c r="H410" s="594" t="n">
        <f aca="false">H408+H406+H404</f>
        <v>0</v>
      </c>
      <c r="I410" s="594" t="n">
        <f aca="false">I408+I406+I404</f>
        <v>2902.675</v>
      </c>
      <c r="J410" s="594" t="n">
        <f aca="false">J408+J406+J404</f>
        <v>0</v>
      </c>
    </row>
    <row collapsed="false" customFormat="false" customHeight="true" hidden="true" ht="15" outlineLevel="0" r="411">
      <c r="A411" s="595" t="n">
        <v>41642</v>
      </c>
      <c r="B411" s="533" t="s">
        <v>284</v>
      </c>
      <c r="C411" s="233" t="s">
        <v>282</v>
      </c>
      <c r="D411" s="233" t="s">
        <v>285</v>
      </c>
      <c r="E411" s="234"/>
      <c r="F411" s="287" t="n">
        <f aca="false">G411+H411+I411+J411</f>
        <v>832.375</v>
      </c>
      <c r="G411" s="596" t="n">
        <v>0</v>
      </c>
      <c r="H411" s="596" t="n">
        <v>0</v>
      </c>
      <c r="I411" s="558" t="n">
        <v>832.375</v>
      </c>
      <c r="J411" s="596" t="n">
        <v>0</v>
      </c>
    </row>
    <row collapsed="false" customFormat="false" customHeight="false" hidden="true" ht="30" outlineLevel="0" r="412">
      <c r="A412" s="595"/>
      <c r="B412" s="533" t="s">
        <v>80</v>
      </c>
      <c r="C412" s="233"/>
      <c r="D412" s="233"/>
      <c r="E412" s="234" t="s">
        <v>243</v>
      </c>
      <c r="F412" s="287"/>
      <c r="G412" s="596"/>
      <c r="H412" s="596"/>
      <c r="I412" s="558"/>
      <c r="J412" s="596"/>
    </row>
    <row collapsed="false" customFormat="false" customHeight="false" hidden="true" ht="15" outlineLevel="0" r="413">
      <c r="A413" s="595"/>
      <c r="B413" s="465"/>
      <c r="C413" s="233"/>
      <c r="D413" s="233"/>
      <c r="E413" s="222" t="s">
        <v>244</v>
      </c>
      <c r="F413" s="287"/>
      <c r="G413" s="596"/>
      <c r="H413" s="596"/>
      <c r="I413" s="558"/>
      <c r="J413" s="596"/>
    </row>
    <row collapsed="false" customFormat="false" customHeight="false" hidden="true" ht="15" outlineLevel="0" r="414">
      <c r="A414" s="595"/>
      <c r="B414" s="465"/>
      <c r="C414" s="233"/>
      <c r="D414" s="233"/>
      <c r="E414" s="234" t="s">
        <v>245</v>
      </c>
      <c r="F414" s="287" t="n">
        <f aca="false">G414+H414+I414+J414</f>
        <v>1057.2</v>
      </c>
      <c r="G414" s="597" t="n">
        <v>0</v>
      </c>
      <c r="H414" s="375" t="n">
        <v>0</v>
      </c>
      <c r="I414" s="558" t="n">
        <v>1057.2</v>
      </c>
      <c r="J414" s="597" t="n">
        <v>0</v>
      </c>
    </row>
    <row collapsed="false" customFormat="false" customHeight="false" hidden="true" ht="15" outlineLevel="0" r="415">
      <c r="A415" s="595"/>
      <c r="B415" s="465"/>
      <c r="C415" s="233"/>
      <c r="D415" s="233"/>
      <c r="E415" s="222" t="s">
        <v>244</v>
      </c>
      <c r="F415" s="287"/>
      <c r="G415" s="597"/>
      <c r="H415" s="375"/>
      <c r="I415" s="558"/>
      <c r="J415" s="597"/>
    </row>
    <row collapsed="false" customFormat="false" customHeight="false" hidden="true" ht="15" outlineLevel="0" r="416">
      <c r="A416" s="595"/>
      <c r="B416" s="465"/>
      <c r="C416" s="233"/>
      <c r="D416" s="233"/>
      <c r="E416" s="234" t="s">
        <v>246</v>
      </c>
      <c r="F416" s="287" t="n">
        <f aca="false">G416+H416+I416+J416</f>
        <v>1013.1</v>
      </c>
      <c r="G416" s="596" t="n">
        <v>0</v>
      </c>
      <c r="H416" s="596" t="n">
        <v>0</v>
      </c>
      <c r="I416" s="558" t="n">
        <v>1013.1</v>
      </c>
      <c r="J416" s="596" t="n">
        <v>0</v>
      </c>
    </row>
    <row collapsed="false" customFormat="false" customHeight="false" hidden="true" ht="15" outlineLevel="0" r="417">
      <c r="A417" s="595"/>
      <c r="B417" s="219"/>
      <c r="C417" s="233"/>
      <c r="D417" s="233"/>
      <c r="E417" s="222" t="s">
        <v>244</v>
      </c>
      <c r="F417" s="287"/>
      <c r="G417" s="596"/>
      <c r="H417" s="596"/>
      <c r="I417" s="558"/>
      <c r="J417" s="596"/>
    </row>
    <row collapsed="false" customFormat="false" customHeight="false" hidden="true" ht="15" outlineLevel="0" r="418">
      <c r="A418" s="598"/>
      <c r="B418" s="35" t="s">
        <v>100</v>
      </c>
      <c r="C418" s="35"/>
      <c r="D418" s="222"/>
      <c r="E418" s="35"/>
      <c r="F418" s="529" t="n">
        <f aca="false">F416+F414+F411</f>
        <v>2902.675</v>
      </c>
      <c r="G418" s="529" t="n">
        <f aca="false">G416+G414+G411</f>
        <v>0</v>
      </c>
      <c r="H418" s="529" t="n">
        <f aca="false">H416+H414+H411</f>
        <v>0</v>
      </c>
      <c r="I418" s="529" t="n">
        <f aca="false">I416+I414+I411</f>
        <v>2902.675</v>
      </c>
      <c r="J418" s="529" t="n">
        <f aca="false">J416+J414+J411</f>
        <v>0</v>
      </c>
    </row>
    <row collapsed="false" customFormat="false" customHeight="false" hidden="true" ht="15.75" outlineLevel="0" r="419">
      <c r="A419" s="385"/>
    </row>
    <row collapsed="false" customFormat="false" customHeight="false" hidden="true" ht="15.75" outlineLevel="0" r="420">
      <c r="A420" s="385" t="s">
        <v>286</v>
      </c>
    </row>
    <row collapsed="false" customFormat="false" customHeight="false" hidden="true" ht="15.75" outlineLevel="0" r="421">
      <c r="A421" s="396" t="s">
        <v>186</v>
      </c>
      <c r="B421" s="396"/>
      <c r="C421" s="396"/>
      <c r="D421" s="396"/>
      <c r="E421" s="396"/>
      <c r="F421" s="396"/>
      <c r="G421" s="396"/>
      <c r="H421" s="396"/>
      <c r="I421" s="396"/>
      <c r="J421" s="396"/>
      <c r="K421" s="396"/>
    </row>
    <row collapsed="false" customFormat="false" customHeight="false" hidden="true" ht="15.75" outlineLevel="0" r="422">
      <c r="A422" s="396" t="s">
        <v>287</v>
      </c>
      <c r="B422" s="396"/>
      <c r="C422" s="396"/>
      <c r="D422" s="396"/>
      <c r="E422" s="396"/>
      <c r="F422" s="396"/>
      <c r="G422" s="396"/>
    </row>
    <row collapsed="false" customFormat="false" customHeight="false" hidden="true" ht="15.75" outlineLevel="0" r="423">
      <c r="A423" s="396" t="s">
        <v>288</v>
      </c>
      <c r="B423" s="396"/>
      <c r="C423" s="396"/>
      <c r="D423" s="396"/>
      <c r="E423" s="396"/>
      <c r="F423" s="396"/>
      <c r="G423" s="396"/>
      <c r="H423" s="396"/>
      <c r="I423" s="396"/>
      <c r="J423" s="396"/>
      <c r="K423" s="396"/>
    </row>
    <row collapsed="false" customFormat="false" customHeight="false" hidden="true" ht="15.75" outlineLevel="0" r="424">
      <c r="A424" s="387"/>
    </row>
    <row collapsed="false" customFormat="false" customHeight="true" hidden="true" ht="131.25" outlineLevel="0" r="425">
      <c r="A425" s="155" t="s">
        <v>189</v>
      </c>
      <c r="B425" s="31" t="s">
        <v>289</v>
      </c>
      <c r="C425" s="31" t="s">
        <v>290</v>
      </c>
      <c r="D425" s="31" t="s">
        <v>291</v>
      </c>
      <c r="E425" s="31" t="s">
        <v>292</v>
      </c>
      <c r="F425" s="31" t="s">
        <v>293</v>
      </c>
      <c r="G425" s="31" t="s">
        <v>470</v>
      </c>
      <c r="H425" s="31" t="s">
        <v>471</v>
      </c>
      <c r="I425" s="31"/>
      <c r="J425" s="31" t="s">
        <v>294</v>
      </c>
      <c r="K425" s="31" t="s">
        <v>295</v>
      </c>
    </row>
    <row collapsed="false" customFormat="false" customHeight="false" hidden="true" ht="15" outlineLevel="0" r="426">
      <c r="A426" s="36" t="s">
        <v>12</v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collapsed="false" customFormat="false" customHeight="false" hidden="true" ht="15" outlineLevel="0" r="427">
      <c r="A427" s="231" t="n">
        <v>1</v>
      </c>
      <c r="B427" s="231" t="n">
        <v>2</v>
      </c>
      <c r="C427" s="231" t="n">
        <v>3</v>
      </c>
      <c r="D427" s="231" t="n">
        <v>4</v>
      </c>
      <c r="E427" s="231" t="n">
        <v>5</v>
      </c>
      <c r="F427" s="231" t="n">
        <v>6</v>
      </c>
      <c r="G427" s="231" t="n">
        <v>7</v>
      </c>
      <c r="H427" s="599" t="n">
        <v>8</v>
      </c>
      <c r="I427" s="599"/>
      <c r="J427" s="231" t="n">
        <v>9</v>
      </c>
      <c r="K427" s="378" t="n">
        <v>10</v>
      </c>
    </row>
    <row collapsed="false" customFormat="false" customHeight="true" hidden="true" ht="120.75" outlineLevel="0" r="428">
      <c r="A428" s="38" t="n">
        <v>1</v>
      </c>
      <c r="B428" s="222" t="s">
        <v>296</v>
      </c>
      <c r="C428" s="35" t="s">
        <v>202</v>
      </c>
      <c r="D428" s="35" t="s">
        <v>297</v>
      </c>
      <c r="E428" s="35" t="s">
        <v>298</v>
      </c>
      <c r="F428" s="38" t="s">
        <v>183</v>
      </c>
      <c r="G428" s="222" t="n">
        <v>73.5</v>
      </c>
      <c r="H428" s="41" t="s">
        <v>472</v>
      </c>
      <c r="I428" s="41"/>
      <c r="J428" s="35" t="s">
        <v>299</v>
      </c>
      <c r="K428" s="281" t="s">
        <v>300</v>
      </c>
    </row>
    <row collapsed="false" customFormat="false" customHeight="true" hidden="true" ht="15" outlineLevel="0" r="429">
      <c r="A429" s="32" t="n">
        <v>2</v>
      </c>
      <c r="B429" s="233" t="s">
        <v>301</v>
      </c>
      <c r="C429" s="41" t="s">
        <v>204</v>
      </c>
      <c r="D429" s="41" t="s">
        <v>302</v>
      </c>
      <c r="E429" s="41" t="s">
        <v>298</v>
      </c>
      <c r="F429" s="217" t="s">
        <v>303</v>
      </c>
      <c r="G429" s="233" t="n">
        <v>1.2</v>
      </c>
      <c r="H429" s="41" t="s">
        <v>472</v>
      </c>
      <c r="I429" s="41"/>
      <c r="J429" s="41" t="s">
        <v>299</v>
      </c>
      <c r="K429" s="41" t="s">
        <v>300</v>
      </c>
    </row>
    <row collapsed="false" customFormat="false" customHeight="false" hidden="true" ht="165" outlineLevel="0" r="430">
      <c r="A430" s="32"/>
      <c r="B430" s="233"/>
      <c r="C430" s="41"/>
      <c r="D430" s="41"/>
      <c r="E430" s="41"/>
      <c r="F430" s="38" t="s">
        <v>304</v>
      </c>
      <c r="G430" s="233"/>
      <c r="H430" s="41"/>
      <c r="I430" s="41"/>
      <c r="J430" s="41"/>
      <c r="K430" s="41"/>
    </row>
    <row collapsed="false" customFormat="false" customHeight="true" hidden="true" ht="135.75" outlineLevel="0" r="431">
      <c r="A431" s="38" t="n">
        <v>3</v>
      </c>
      <c r="B431" s="222" t="s">
        <v>305</v>
      </c>
      <c r="C431" s="35" t="s">
        <v>204</v>
      </c>
      <c r="D431" s="35" t="s">
        <v>306</v>
      </c>
      <c r="E431" s="35" t="s">
        <v>298</v>
      </c>
      <c r="F431" s="38" t="s">
        <v>307</v>
      </c>
      <c r="G431" s="222" t="n">
        <v>10</v>
      </c>
      <c r="H431" s="41" t="s">
        <v>472</v>
      </c>
      <c r="I431" s="41"/>
      <c r="J431" s="35" t="s">
        <v>120</v>
      </c>
      <c r="K431" s="281" t="s">
        <v>300</v>
      </c>
    </row>
    <row collapsed="false" customFormat="false" customHeight="true" hidden="true" ht="120.75" outlineLevel="0" r="432">
      <c r="A432" s="38" t="n">
        <v>4</v>
      </c>
      <c r="B432" s="222" t="s">
        <v>308</v>
      </c>
      <c r="C432" s="35" t="s">
        <v>202</v>
      </c>
      <c r="D432" s="35" t="s">
        <v>309</v>
      </c>
      <c r="E432" s="35" t="s">
        <v>298</v>
      </c>
      <c r="F432" s="35" t="s">
        <v>183</v>
      </c>
      <c r="G432" s="222" t="n">
        <v>91</v>
      </c>
      <c r="H432" s="41" t="s">
        <v>472</v>
      </c>
      <c r="I432" s="41"/>
      <c r="J432" s="35" t="s">
        <v>310</v>
      </c>
      <c r="K432" s="281" t="s">
        <v>300</v>
      </c>
    </row>
    <row collapsed="false" customFormat="false" customHeight="true" hidden="true" ht="150.75" outlineLevel="0" r="433">
      <c r="A433" s="38" t="n">
        <v>5</v>
      </c>
      <c r="B433" s="222" t="s">
        <v>311</v>
      </c>
      <c r="C433" s="35" t="s">
        <v>312</v>
      </c>
      <c r="D433" s="222" t="s">
        <v>313</v>
      </c>
      <c r="E433" s="35" t="s">
        <v>298</v>
      </c>
      <c r="F433" s="35" t="s">
        <v>183</v>
      </c>
      <c r="G433" s="222" t="n">
        <v>165</v>
      </c>
      <c r="H433" s="41" t="s">
        <v>473</v>
      </c>
      <c r="I433" s="41"/>
      <c r="J433" s="35" t="s">
        <v>69</v>
      </c>
      <c r="K433" s="281" t="s">
        <v>300</v>
      </c>
    </row>
    <row collapsed="false" customFormat="false" customHeight="true" hidden="true" ht="150.75" outlineLevel="0" r="434">
      <c r="A434" s="38" t="n">
        <v>6</v>
      </c>
      <c r="B434" s="222" t="s">
        <v>314</v>
      </c>
      <c r="C434" s="35" t="s">
        <v>208</v>
      </c>
      <c r="D434" s="35" t="s">
        <v>315</v>
      </c>
      <c r="E434" s="35" t="s">
        <v>298</v>
      </c>
      <c r="F434" s="35" t="s">
        <v>183</v>
      </c>
      <c r="G434" s="222" t="n">
        <v>13.4</v>
      </c>
      <c r="H434" s="41" t="s">
        <v>472</v>
      </c>
      <c r="I434" s="41"/>
      <c r="J434" s="35" t="s">
        <v>310</v>
      </c>
      <c r="K434" s="281" t="s">
        <v>300</v>
      </c>
    </row>
    <row collapsed="false" customFormat="false" customHeight="true" hidden="true" ht="15" outlineLevel="0" r="435">
      <c r="A435" s="32" t="n">
        <v>7</v>
      </c>
      <c r="B435" s="233" t="s">
        <v>316</v>
      </c>
      <c r="C435" s="41" t="s">
        <v>204</v>
      </c>
      <c r="D435" s="41" t="s">
        <v>317</v>
      </c>
      <c r="E435" s="41" t="s">
        <v>298</v>
      </c>
      <c r="F435" s="217" t="s">
        <v>318</v>
      </c>
      <c r="G435" s="233" t="n">
        <v>100</v>
      </c>
      <c r="H435" s="41" t="s">
        <v>472</v>
      </c>
      <c r="I435" s="41"/>
      <c r="J435" s="41" t="s">
        <v>120</v>
      </c>
      <c r="K435" s="41" t="s">
        <v>300</v>
      </c>
    </row>
    <row collapsed="false" customFormat="false" customHeight="false" hidden="true" ht="15" outlineLevel="0" r="436">
      <c r="A436" s="32"/>
      <c r="B436" s="233"/>
      <c r="C436" s="41"/>
      <c r="D436" s="41"/>
      <c r="E436" s="41"/>
      <c r="F436" s="217"/>
      <c r="G436" s="233"/>
      <c r="H436" s="41"/>
      <c r="I436" s="41"/>
      <c r="J436" s="41"/>
      <c r="K436" s="41"/>
    </row>
    <row collapsed="false" customFormat="false" customHeight="false" hidden="true" ht="180" outlineLevel="0" r="437">
      <c r="A437" s="32"/>
      <c r="B437" s="233"/>
      <c r="C437" s="41"/>
      <c r="D437" s="41"/>
      <c r="E437" s="41"/>
      <c r="F437" s="38" t="s">
        <v>319</v>
      </c>
      <c r="G437" s="233"/>
      <c r="H437" s="41"/>
      <c r="I437" s="41"/>
      <c r="J437" s="41"/>
      <c r="K437" s="41"/>
    </row>
    <row collapsed="false" customFormat="false" customHeight="true" hidden="true" ht="15" outlineLevel="0" r="438">
      <c r="A438" s="32" t="n">
        <v>8</v>
      </c>
      <c r="B438" s="41" t="s">
        <v>320</v>
      </c>
      <c r="C438" s="41" t="s">
        <v>204</v>
      </c>
      <c r="D438" s="41" t="s">
        <v>321</v>
      </c>
      <c r="E438" s="41" t="s">
        <v>298</v>
      </c>
      <c r="F438" s="217" t="s">
        <v>322</v>
      </c>
      <c r="G438" s="233" t="n">
        <v>100</v>
      </c>
      <c r="H438" s="41" t="s">
        <v>472</v>
      </c>
      <c r="I438" s="41"/>
      <c r="J438" s="41" t="s">
        <v>120</v>
      </c>
      <c r="K438" s="41" t="s">
        <v>300</v>
      </c>
    </row>
    <row collapsed="false" customFormat="false" customHeight="false" hidden="true" ht="15" outlineLevel="0" r="439">
      <c r="A439" s="32"/>
      <c r="B439" s="41"/>
      <c r="C439" s="41"/>
      <c r="D439" s="41"/>
      <c r="E439" s="41"/>
      <c r="F439" s="217"/>
      <c r="G439" s="233"/>
      <c r="H439" s="41"/>
      <c r="I439" s="41"/>
      <c r="J439" s="41"/>
      <c r="K439" s="41"/>
    </row>
    <row collapsed="false" customFormat="false" customHeight="false" hidden="true" ht="180" outlineLevel="0" r="440">
      <c r="A440" s="32"/>
      <c r="B440" s="41"/>
      <c r="C440" s="41"/>
      <c r="D440" s="41"/>
      <c r="E440" s="41"/>
      <c r="F440" s="38" t="s">
        <v>323</v>
      </c>
      <c r="G440" s="233"/>
      <c r="H440" s="41"/>
      <c r="I440" s="41"/>
      <c r="J440" s="41"/>
      <c r="K440" s="41"/>
    </row>
    <row collapsed="false" customFormat="false" customHeight="true" hidden="true" ht="105.75" outlineLevel="0" r="441">
      <c r="A441" s="38" t="n">
        <v>9</v>
      </c>
      <c r="B441" s="35" t="s">
        <v>324</v>
      </c>
      <c r="C441" s="35" t="s">
        <v>212</v>
      </c>
      <c r="D441" s="35" t="s">
        <v>325</v>
      </c>
      <c r="E441" s="35" t="s">
        <v>298</v>
      </c>
      <c r="F441" s="35" t="s">
        <v>183</v>
      </c>
      <c r="G441" s="222" t="n">
        <v>17</v>
      </c>
      <c r="H441" s="41" t="s">
        <v>472</v>
      </c>
      <c r="I441" s="41"/>
      <c r="J441" s="35" t="s">
        <v>326</v>
      </c>
      <c r="K441" s="281" t="s">
        <v>300</v>
      </c>
    </row>
    <row collapsed="false" customFormat="false" customHeight="true" hidden="true" ht="135.75" outlineLevel="0" r="442">
      <c r="A442" s="38" t="n">
        <v>10</v>
      </c>
      <c r="B442" s="222" t="s">
        <v>327</v>
      </c>
      <c r="C442" s="35" t="s">
        <v>212</v>
      </c>
      <c r="D442" s="222" t="s">
        <v>328</v>
      </c>
      <c r="E442" s="35" t="s">
        <v>298</v>
      </c>
      <c r="F442" s="35" t="s">
        <v>183</v>
      </c>
      <c r="G442" s="35" t="n">
        <v>1</v>
      </c>
      <c r="H442" s="41" t="s">
        <v>472</v>
      </c>
      <c r="I442" s="41"/>
      <c r="J442" s="35" t="s">
        <v>120</v>
      </c>
      <c r="K442" s="281" t="s">
        <v>300</v>
      </c>
    </row>
    <row collapsed="false" customFormat="false" customHeight="true" hidden="true" ht="150.75" outlineLevel="0" r="443">
      <c r="A443" s="38" t="n">
        <v>11</v>
      </c>
      <c r="B443" s="222" t="s">
        <v>329</v>
      </c>
      <c r="C443" s="35" t="s">
        <v>204</v>
      </c>
      <c r="D443" s="35" t="s">
        <v>330</v>
      </c>
      <c r="E443" s="35" t="s">
        <v>331</v>
      </c>
      <c r="F443" s="38" t="s">
        <v>332</v>
      </c>
      <c r="G443" s="35" t="s">
        <v>183</v>
      </c>
      <c r="H443" s="41" t="s">
        <v>472</v>
      </c>
      <c r="I443" s="41"/>
      <c r="J443" s="35" t="s">
        <v>120</v>
      </c>
      <c r="K443" s="281" t="s">
        <v>300</v>
      </c>
    </row>
    <row collapsed="false" customFormat="false" customHeight="true" hidden="true" ht="15" outlineLevel="0" r="444">
      <c r="A444" s="32" t="n">
        <v>12</v>
      </c>
      <c r="B444" s="233" t="s">
        <v>333</v>
      </c>
      <c r="C444" s="41" t="s">
        <v>204</v>
      </c>
      <c r="D444" s="41" t="s">
        <v>334</v>
      </c>
      <c r="E444" s="41" t="s">
        <v>298</v>
      </c>
      <c r="F444" s="217" t="s">
        <v>335</v>
      </c>
      <c r="G444" s="41" t="s">
        <v>183</v>
      </c>
      <c r="H444" s="41" t="s">
        <v>472</v>
      </c>
      <c r="I444" s="41"/>
      <c r="J444" s="41" t="s">
        <v>120</v>
      </c>
      <c r="K444" s="41" t="s">
        <v>300</v>
      </c>
    </row>
    <row collapsed="false" customFormat="false" customHeight="false" hidden="true" ht="255" outlineLevel="0" r="445">
      <c r="A445" s="32"/>
      <c r="B445" s="233"/>
      <c r="C445" s="41"/>
      <c r="D445" s="41"/>
      <c r="E445" s="41"/>
      <c r="F445" s="38" t="s">
        <v>336</v>
      </c>
      <c r="G445" s="41"/>
      <c r="H445" s="41"/>
      <c r="I445" s="41"/>
      <c r="J445" s="41"/>
      <c r="K445" s="41"/>
    </row>
    <row collapsed="false" customFormat="false" customHeight="true" hidden="true" ht="15" outlineLevel="0" r="446">
      <c r="A446" s="32" t="n">
        <v>13</v>
      </c>
      <c r="B446" s="41" t="s">
        <v>337</v>
      </c>
      <c r="C446" s="41" t="s">
        <v>204</v>
      </c>
      <c r="D446" s="41" t="s">
        <v>338</v>
      </c>
      <c r="E446" s="41" t="s">
        <v>339</v>
      </c>
      <c r="F446" s="217" t="s">
        <v>340</v>
      </c>
      <c r="G446" s="41" t="n">
        <v>13</v>
      </c>
      <c r="H446" s="41" t="s">
        <v>472</v>
      </c>
      <c r="I446" s="41" t="s">
        <v>341</v>
      </c>
      <c r="J446" s="41"/>
      <c r="K446" s="41" t="s">
        <v>300</v>
      </c>
    </row>
    <row collapsed="false" customFormat="false" customHeight="false" hidden="true" ht="225" outlineLevel="0" r="447">
      <c r="A447" s="32"/>
      <c r="B447" s="41"/>
      <c r="C447" s="41"/>
      <c r="D447" s="41"/>
      <c r="E447" s="41"/>
      <c r="F447" s="38" t="s">
        <v>342</v>
      </c>
      <c r="G447" s="41"/>
      <c r="H447" s="41"/>
      <c r="I447" s="41"/>
      <c r="J447" s="41"/>
      <c r="K447" s="41"/>
    </row>
    <row collapsed="false" customFormat="false" customHeight="true" hidden="true" ht="120.75" outlineLevel="0" r="448">
      <c r="A448" s="38" t="n">
        <v>14</v>
      </c>
      <c r="B448" s="35" t="s">
        <v>343</v>
      </c>
      <c r="C448" s="35" t="s">
        <v>223</v>
      </c>
      <c r="D448" s="35" t="s">
        <v>344</v>
      </c>
      <c r="E448" s="35" t="s">
        <v>339</v>
      </c>
      <c r="F448" s="35" t="s">
        <v>183</v>
      </c>
      <c r="G448" s="35" t="n">
        <v>950</v>
      </c>
      <c r="H448" s="35" t="s">
        <v>472</v>
      </c>
      <c r="I448" s="41" t="s">
        <v>345</v>
      </c>
      <c r="J448" s="41"/>
      <c r="K448" s="281" t="s">
        <v>300</v>
      </c>
    </row>
    <row collapsed="false" customFormat="false" customHeight="true" hidden="true" ht="120.75" outlineLevel="0" r="449">
      <c r="A449" s="38" t="n">
        <v>15</v>
      </c>
      <c r="B449" s="35" t="s">
        <v>346</v>
      </c>
      <c r="C449" s="35" t="s">
        <v>223</v>
      </c>
      <c r="D449" s="35" t="s">
        <v>347</v>
      </c>
      <c r="E449" s="35" t="s">
        <v>339</v>
      </c>
      <c r="F449" s="35" t="s">
        <v>183</v>
      </c>
      <c r="G449" s="35" t="n">
        <v>95</v>
      </c>
      <c r="H449" s="35" t="s">
        <v>472</v>
      </c>
      <c r="I449" s="41" t="s">
        <v>348</v>
      </c>
      <c r="J449" s="41"/>
      <c r="K449" s="281" t="s">
        <v>300</v>
      </c>
    </row>
    <row collapsed="false" customFormat="false" customHeight="true" hidden="true" ht="15" outlineLevel="0" r="450">
      <c r="A450" s="32" t="n">
        <v>16</v>
      </c>
      <c r="B450" s="233" t="s">
        <v>349</v>
      </c>
      <c r="C450" s="41" t="s">
        <v>204</v>
      </c>
      <c r="D450" s="233" t="s">
        <v>350</v>
      </c>
      <c r="E450" s="41" t="s">
        <v>339</v>
      </c>
      <c r="F450" s="217" t="s">
        <v>303</v>
      </c>
      <c r="G450" s="41" t="n">
        <v>7.7</v>
      </c>
      <c r="H450" s="41" t="s">
        <v>472</v>
      </c>
      <c r="I450" s="41" t="s">
        <v>69</v>
      </c>
      <c r="J450" s="41"/>
      <c r="K450" s="41" t="s">
        <v>300</v>
      </c>
    </row>
    <row collapsed="false" customFormat="false" customHeight="false" hidden="true" ht="180" outlineLevel="0" r="451">
      <c r="A451" s="32"/>
      <c r="B451" s="233"/>
      <c r="C451" s="41"/>
      <c r="D451" s="233"/>
      <c r="E451" s="41"/>
      <c r="F451" s="38" t="s">
        <v>351</v>
      </c>
      <c r="G451" s="41"/>
      <c r="H451" s="41"/>
      <c r="I451" s="41"/>
      <c r="J451" s="41"/>
      <c r="K451" s="41"/>
    </row>
    <row collapsed="false" customFormat="false" customHeight="true" hidden="true" ht="105.75" outlineLevel="0" r="452">
      <c r="A452" s="38" t="n">
        <v>17</v>
      </c>
      <c r="B452" s="222" t="s">
        <v>352</v>
      </c>
      <c r="C452" s="35" t="s">
        <v>223</v>
      </c>
      <c r="D452" s="35" t="s">
        <v>353</v>
      </c>
      <c r="E452" s="35" t="s">
        <v>339</v>
      </c>
      <c r="F452" s="35" t="s">
        <v>183</v>
      </c>
      <c r="G452" s="222" t="n">
        <v>3890</v>
      </c>
      <c r="H452" s="35" t="s">
        <v>472</v>
      </c>
      <c r="I452" s="41" t="s">
        <v>69</v>
      </c>
      <c r="J452" s="41"/>
      <c r="K452" s="281" t="s">
        <v>300</v>
      </c>
    </row>
    <row collapsed="false" customFormat="false" customHeight="false" hidden="true" ht="15.75" outlineLevel="0" r="453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</row>
    <row collapsed="false" customFormat="false" customHeight="false" hidden="true" ht="15.75" outlineLevel="0" r="454">
      <c r="A454" s="387"/>
    </row>
    <row collapsed="false" customFormat="false" customHeight="false" hidden="true" ht="45" outlineLevel="0" r="455">
      <c r="A455" s="600" t="s">
        <v>81</v>
      </c>
    </row>
    <row collapsed="false" customFormat="false" customHeight="false" hidden="true" ht="15" outlineLevel="0" r="456">
      <c r="A456" s="601" t="s">
        <v>354</v>
      </c>
    </row>
    <row collapsed="false" customFormat="false" customHeight="false" hidden="true" ht="15" outlineLevel="0" r="457">
      <c r="A457" s="601" t="s">
        <v>355</v>
      </c>
    </row>
    <row collapsed="false" customFormat="false" customHeight="false" hidden="true" ht="15" outlineLevel="0" r="458">
      <c r="A458" s="601" t="s">
        <v>356</v>
      </c>
    </row>
    <row collapsed="false" customFormat="false" customHeight="false" hidden="true" ht="15" outlineLevel="0" r="459">
      <c r="A459" s="601" t="s">
        <v>357</v>
      </c>
    </row>
    <row collapsed="false" customFormat="false" customHeight="false" hidden="true" ht="15" outlineLevel="0" r="460">
      <c r="A460" s="601" t="s">
        <v>358</v>
      </c>
    </row>
    <row collapsed="false" customFormat="false" customHeight="false" hidden="true" ht="15" outlineLevel="0" r="461">
      <c r="A461" s="601" t="s">
        <v>359</v>
      </c>
    </row>
    <row collapsed="false" customFormat="false" customHeight="false" hidden="true" ht="15.75" outlineLevel="0" r="462">
      <c r="A462" s="385"/>
    </row>
    <row collapsed="false" customFormat="false" customHeight="false" hidden="true" ht="15.75" outlineLevel="0" r="463">
      <c r="A463" s="385" t="s">
        <v>360</v>
      </c>
    </row>
    <row collapsed="false" customFormat="false" customHeight="false" hidden="true" ht="15.75" outlineLevel="0" r="464">
      <c r="A464" s="497"/>
    </row>
    <row collapsed="false" customFormat="false" customHeight="false" hidden="true" ht="15.75" outlineLevel="0" r="465">
      <c r="A465" s="397"/>
    </row>
    <row collapsed="false" customFormat="false" customHeight="false" hidden="true" ht="15.75" outlineLevel="0" r="466">
      <c r="A466" s="396" t="s">
        <v>361</v>
      </c>
      <c r="B466" s="396"/>
      <c r="C466" s="396"/>
      <c r="D466" s="396"/>
      <c r="E466" s="396"/>
      <c r="F466" s="396"/>
    </row>
    <row collapsed="false" customFormat="false" customHeight="false" hidden="true" ht="22.5" outlineLevel="0" r="467">
      <c r="A467" s="396" t="s">
        <v>362</v>
      </c>
      <c r="B467" s="396"/>
      <c r="C467" s="396"/>
      <c r="D467" s="396"/>
      <c r="E467" s="396"/>
      <c r="F467" s="396"/>
      <c r="G467" s="396"/>
      <c r="H467" s="396"/>
    </row>
    <row collapsed="false" customFormat="false" customHeight="false" hidden="true" ht="15.75" outlineLevel="0" r="468">
      <c r="A468" s="387"/>
    </row>
    <row collapsed="false" customFormat="false" customHeight="false" hidden="true" ht="15.75" outlineLevel="0" r="469">
      <c r="A469" s="395" t="s">
        <v>363</v>
      </c>
    </row>
    <row collapsed="false" customFormat="false" customHeight="false" hidden="true" ht="15.75" outlineLevel="0" r="470">
      <c r="A470" s="395" t="s">
        <v>364</v>
      </c>
    </row>
    <row collapsed="false" customFormat="false" customHeight="false" hidden="true" ht="15.75" outlineLevel="0" r="471">
      <c r="A471" s="395"/>
    </row>
    <row collapsed="false" customFormat="false" customHeight="true" hidden="true" ht="177.75" outlineLevel="0" r="472">
      <c r="A472" s="31" t="s">
        <v>365</v>
      </c>
      <c r="B472" s="31" t="s">
        <v>366</v>
      </c>
      <c r="C472" s="31" t="s">
        <v>367</v>
      </c>
      <c r="D472" s="31" t="s">
        <v>368</v>
      </c>
      <c r="E472" s="31" t="s">
        <v>369</v>
      </c>
      <c r="F472" s="31" t="s">
        <v>370</v>
      </c>
      <c r="G472" s="31"/>
      <c r="H472" s="31"/>
      <c r="I472" s="31"/>
      <c r="J472" s="31" t="s">
        <v>371</v>
      </c>
      <c r="K472" s="31"/>
      <c r="L472" s="31"/>
      <c r="M472" s="31"/>
      <c r="N472" s="31" t="s">
        <v>474</v>
      </c>
      <c r="O472" s="31"/>
      <c r="P472" s="31"/>
      <c r="Q472" s="31"/>
    </row>
    <row collapsed="false" customFormat="false" customHeight="false" hidden="true" ht="38.25" outlineLevel="0" r="473">
      <c r="A473" s="31"/>
      <c r="B473" s="31"/>
      <c r="C473" s="31"/>
      <c r="D473" s="31"/>
      <c r="E473" s="31"/>
      <c r="F473" s="36" t="s">
        <v>94</v>
      </c>
      <c r="G473" s="36" t="s">
        <v>95</v>
      </c>
      <c r="H473" s="36" t="s">
        <v>373</v>
      </c>
      <c r="I473" s="36" t="s">
        <v>372</v>
      </c>
      <c r="J473" s="36" t="s">
        <v>94</v>
      </c>
      <c r="K473" s="36" t="s">
        <v>95</v>
      </c>
      <c r="L473" s="36" t="s">
        <v>373</v>
      </c>
      <c r="M473" s="36" t="s">
        <v>372</v>
      </c>
      <c r="N473" s="36" t="s">
        <v>94</v>
      </c>
      <c r="O473" s="36" t="s">
        <v>95</v>
      </c>
      <c r="P473" s="36" t="s">
        <v>373</v>
      </c>
      <c r="Q473" s="165" t="s">
        <v>372</v>
      </c>
    </row>
    <row collapsed="false" customFormat="false" customHeight="false" hidden="true" ht="15" outlineLevel="0" r="474">
      <c r="A474" s="231" t="n">
        <v>1</v>
      </c>
      <c r="B474" s="231" t="n">
        <v>2</v>
      </c>
      <c r="C474" s="231" t="n">
        <v>3</v>
      </c>
      <c r="D474" s="231" t="n">
        <v>4</v>
      </c>
      <c r="E474" s="231" t="n">
        <v>5</v>
      </c>
      <c r="F474" s="231" t="n">
        <v>6</v>
      </c>
      <c r="G474" s="231" t="n">
        <v>7</v>
      </c>
      <c r="H474" s="231" t="n">
        <v>8</v>
      </c>
      <c r="I474" s="231" t="n">
        <v>9</v>
      </c>
      <c r="J474" s="231" t="n">
        <v>10</v>
      </c>
      <c r="K474" s="231" t="n">
        <v>11</v>
      </c>
      <c r="L474" s="231" t="n">
        <v>12</v>
      </c>
      <c r="M474" s="231" t="n">
        <v>13</v>
      </c>
      <c r="N474" s="231" t="n">
        <v>14</v>
      </c>
      <c r="O474" s="231" t="n">
        <v>15</v>
      </c>
      <c r="P474" s="231" t="n">
        <v>16</v>
      </c>
      <c r="Q474" s="378" t="n">
        <v>17</v>
      </c>
    </row>
    <row collapsed="false" customFormat="false" customHeight="true" hidden="true" ht="15.75" outlineLevel="0" r="475">
      <c r="A475" s="38" t="n">
        <v>1</v>
      </c>
      <c r="B475" s="502" t="s">
        <v>374</v>
      </c>
      <c r="C475" s="502"/>
      <c r="D475" s="502"/>
      <c r="E475" s="502"/>
      <c r="F475" s="502"/>
      <c r="G475" s="502"/>
      <c r="H475" s="502"/>
      <c r="I475" s="502"/>
      <c r="J475" s="502"/>
      <c r="K475" s="502"/>
      <c r="L475" s="502"/>
      <c r="M475" s="502"/>
      <c r="N475" s="502"/>
      <c r="O475" s="502"/>
      <c r="P475" s="502"/>
      <c r="Q475" s="502"/>
    </row>
    <row collapsed="false" customFormat="false" customHeight="false" hidden="true" ht="60" outlineLevel="0" r="476">
      <c r="A476" s="602" t="s">
        <v>18</v>
      </c>
      <c r="B476" s="35" t="s">
        <v>65</v>
      </c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380"/>
    </row>
    <row collapsed="false" customFormat="false" customHeight="false" hidden="true" ht="45" outlineLevel="0" r="477">
      <c r="A477" s="602" t="s">
        <v>23</v>
      </c>
      <c r="B477" s="35" t="s">
        <v>68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380"/>
    </row>
    <row collapsed="false" customFormat="false" customHeight="true" hidden="true" ht="15.75" outlineLevel="0" r="478">
      <c r="A478" s="38" t="n">
        <v>2</v>
      </c>
      <c r="B478" s="502" t="s">
        <v>115</v>
      </c>
      <c r="C478" s="502"/>
      <c r="D478" s="502"/>
      <c r="E478" s="502"/>
      <c r="F478" s="502"/>
      <c r="G478" s="502"/>
      <c r="H478" s="502"/>
      <c r="I478" s="502"/>
      <c r="J478" s="502"/>
      <c r="K478" s="502"/>
      <c r="L478" s="502"/>
      <c r="M478" s="502"/>
      <c r="N478" s="502"/>
      <c r="O478" s="502"/>
      <c r="P478" s="502"/>
      <c r="Q478" s="502"/>
    </row>
    <row collapsed="false" customFormat="false" customHeight="false" hidden="true" ht="75" outlineLevel="0" r="479">
      <c r="A479" s="602" t="s">
        <v>274</v>
      </c>
      <c r="B479" s="35" t="s">
        <v>220</v>
      </c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380"/>
    </row>
    <row collapsed="false" customFormat="false" customHeight="false" hidden="true" ht="75" outlineLevel="0" r="480">
      <c r="A480" s="602" t="s">
        <v>46</v>
      </c>
      <c r="B480" s="35" t="s">
        <v>224</v>
      </c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380"/>
    </row>
    <row collapsed="false" customFormat="false" customHeight="true" hidden="true" ht="15.75" outlineLevel="0" r="481">
      <c r="A481" s="602" t="n">
        <v>3</v>
      </c>
      <c r="B481" s="379" t="s">
        <v>375</v>
      </c>
      <c r="C481" s="379"/>
      <c r="D481" s="379"/>
      <c r="E481" s="379"/>
      <c r="F481" s="379"/>
      <c r="G481" s="379"/>
      <c r="H481" s="379"/>
      <c r="I481" s="379"/>
      <c r="J481" s="379"/>
      <c r="K481" s="379"/>
      <c r="L481" s="379"/>
      <c r="M481" s="379"/>
      <c r="N481" s="379"/>
      <c r="O481" s="379"/>
      <c r="P481" s="379"/>
      <c r="Q481" s="379"/>
    </row>
    <row collapsed="false" customFormat="false" customHeight="false" hidden="true" ht="42.75" outlineLevel="0" r="482">
      <c r="A482" s="602" t="s">
        <v>52</v>
      </c>
      <c r="B482" s="44" t="s">
        <v>376</v>
      </c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380"/>
    </row>
    <row collapsed="false" customFormat="false" customHeight="false" hidden="true" ht="15.75" outlineLevel="0" r="483">
      <c r="A483" s="395"/>
    </row>
    <row collapsed="false" customFormat="false" customHeight="false" hidden="true" ht="47.25" outlineLevel="0" r="484">
      <c r="A484" s="387" t="s">
        <v>81</v>
      </c>
    </row>
    <row collapsed="false" customFormat="false" customHeight="false" hidden="true" ht="15.75" outlineLevel="0" r="485">
      <c r="A485" s="58" t="s">
        <v>377</v>
      </c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collapsed="false" customFormat="false" customHeight="false" hidden="true" ht="15.75" outlineLevel="0" r="486">
      <c r="A486" s="387"/>
    </row>
    <row collapsed="false" customFormat="false" customHeight="false" hidden="true" ht="15.75" outlineLevel="0" r="487">
      <c r="A487" s="497"/>
    </row>
    <row collapsed="false" customFormat="false" customHeight="false" hidden="true" ht="15.75" outlineLevel="0" r="488">
      <c r="A488" s="385" t="s">
        <v>378</v>
      </c>
    </row>
    <row collapsed="false" customFormat="false" customHeight="false" hidden="true" ht="15.75" outlineLevel="0" r="489">
      <c r="A489" s="497"/>
    </row>
    <row collapsed="false" customFormat="false" customHeight="false" hidden="true" ht="15.75" outlineLevel="0" r="490">
      <c r="A490" s="396" t="s">
        <v>186</v>
      </c>
      <c r="B490" s="396"/>
      <c r="C490" s="396"/>
      <c r="D490" s="396"/>
      <c r="E490" s="396"/>
      <c r="F490" s="396"/>
    </row>
    <row collapsed="false" customFormat="false" customHeight="false" hidden="true" ht="15.75" outlineLevel="0" r="491">
      <c r="A491" s="396" t="s">
        <v>379</v>
      </c>
      <c r="B491" s="396"/>
      <c r="C491" s="396"/>
      <c r="D491" s="396"/>
      <c r="E491" s="396"/>
      <c r="F491" s="396"/>
    </row>
    <row collapsed="false" customFormat="false" customHeight="false" hidden="true" ht="15.75" outlineLevel="0" r="492">
      <c r="A492" s="27" t="s">
        <v>380</v>
      </c>
      <c r="B492" s="27"/>
      <c r="C492" s="27"/>
      <c r="D492" s="27"/>
      <c r="E492" s="27"/>
      <c r="F492" s="27"/>
    </row>
    <row collapsed="false" customFormat="false" customHeight="false" hidden="true" ht="15.75" outlineLevel="0" r="493">
      <c r="A493" s="386"/>
    </row>
    <row collapsed="false" customFormat="false" customHeight="true" hidden="true" ht="90" outlineLevel="0" r="494">
      <c r="A494" s="32" t="s">
        <v>365</v>
      </c>
      <c r="B494" s="32" t="s">
        <v>129</v>
      </c>
      <c r="C494" s="381" t="s">
        <v>381</v>
      </c>
      <c r="D494" s="32" t="s">
        <v>382</v>
      </c>
      <c r="E494" s="32"/>
      <c r="F494" s="32"/>
      <c r="G494" s="211" t="s">
        <v>475</v>
      </c>
    </row>
    <row collapsed="false" customFormat="false" customHeight="true" hidden="true" ht="15.75" outlineLevel="0" r="495">
      <c r="A495" s="32"/>
      <c r="B495" s="32"/>
      <c r="C495" s="217" t="s">
        <v>383</v>
      </c>
      <c r="D495" s="32" t="s">
        <v>384</v>
      </c>
      <c r="E495" s="32" t="s">
        <v>385</v>
      </c>
      <c r="F495" s="32"/>
      <c r="G495" s="500" t="s">
        <v>476</v>
      </c>
    </row>
    <row collapsed="false" customFormat="false" customHeight="false" hidden="true" ht="15" outlineLevel="0" r="496">
      <c r="A496" s="32"/>
      <c r="B496" s="32"/>
      <c r="C496" s="219"/>
      <c r="D496" s="32"/>
      <c r="E496" s="38" t="s">
        <v>84</v>
      </c>
      <c r="F496" s="38" t="s">
        <v>386</v>
      </c>
      <c r="G496" s="163"/>
    </row>
    <row collapsed="false" customFormat="false" customHeight="false" hidden="true" ht="15" outlineLevel="0" r="497">
      <c r="A497" s="204" t="n">
        <v>1</v>
      </c>
      <c r="B497" s="204" t="n">
        <v>2</v>
      </c>
      <c r="C497" s="204" t="n">
        <v>3</v>
      </c>
      <c r="D497" s="204" t="n">
        <v>4</v>
      </c>
      <c r="E497" s="204" t="n">
        <v>5</v>
      </c>
      <c r="F497" s="204" t="n">
        <v>6</v>
      </c>
      <c r="G497" s="229" t="n">
        <v>7</v>
      </c>
    </row>
    <row collapsed="false" customFormat="false" customHeight="true" hidden="true" ht="31.5" outlineLevel="0" r="498">
      <c r="A498" s="38" t="n">
        <v>1</v>
      </c>
      <c r="B498" s="32" t="s">
        <v>387</v>
      </c>
      <c r="C498" s="32"/>
      <c r="D498" s="32"/>
      <c r="E498" s="32"/>
      <c r="F498" s="32"/>
      <c r="G498" s="32"/>
    </row>
    <row collapsed="false" customFormat="false" customHeight="false" hidden="true" ht="60" outlineLevel="0" r="499">
      <c r="A499" s="391" t="s">
        <v>18</v>
      </c>
      <c r="B499" s="35" t="s">
        <v>388</v>
      </c>
      <c r="C499" s="35" t="s">
        <v>202</v>
      </c>
      <c r="D499" s="35" t="n">
        <v>73.5</v>
      </c>
      <c r="E499" s="35"/>
      <c r="F499" s="35"/>
      <c r="G499" s="281"/>
    </row>
    <row collapsed="false" customFormat="false" customHeight="false" hidden="true" ht="90" outlineLevel="0" r="500">
      <c r="A500" s="391" t="s">
        <v>23</v>
      </c>
      <c r="B500" s="35" t="s">
        <v>389</v>
      </c>
      <c r="C500" s="35" t="s">
        <v>204</v>
      </c>
      <c r="D500" s="35" t="n">
        <v>1.7</v>
      </c>
      <c r="E500" s="35"/>
      <c r="F500" s="35"/>
      <c r="G500" s="281"/>
    </row>
    <row collapsed="false" customFormat="false" customHeight="false" hidden="true" ht="105" outlineLevel="0" r="501">
      <c r="A501" s="391" t="s">
        <v>26</v>
      </c>
      <c r="B501" s="222" t="s">
        <v>390</v>
      </c>
      <c r="C501" s="35" t="s">
        <v>204</v>
      </c>
      <c r="D501" s="35" t="n">
        <v>10</v>
      </c>
      <c r="E501" s="35"/>
      <c r="F501" s="35"/>
      <c r="G501" s="281"/>
    </row>
    <row collapsed="false" customFormat="false" customHeight="false" hidden="true" ht="45" outlineLevel="0" r="502">
      <c r="A502" s="391" t="s">
        <v>391</v>
      </c>
      <c r="B502" s="35" t="s">
        <v>392</v>
      </c>
      <c r="C502" s="35" t="s">
        <v>202</v>
      </c>
      <c r="D502" s="35" t="n">
        <v>91</v>
      </c>
      <c r="E502" s="35"/>
      <c r="F502" s="35"/>
      <c r="G502" s="281"/>
    </row>
    <row collapsed="false" customFormat="false" customHeight="false" hidden="true" ht="60" outlineLevel="0" r="503">
      <c r="A503" s="391" t="s">
        <v>32</v>
      </c>
      <c r="B503" s="35" t="s">
        <v>393</v>
      </c>
      <c r="C503" s="35" t="s">
        <v>312</v>
      </c>
      <c r="D503" s="35" t="n">
        <v>165</v>
      </c>
      <c r="E503" s="35"/>
      <c r="F503" s="35"/>
      <c r="G503" s="281"/>
    </row>
    <row collapsed="false" customFormat="false" customHeight="false" hidden="true" ht="75" outlineLevel="0" r="504">
      <c r="A504" s="391" t="s">
        <v>36</v>
      </c>
      <c r="B504" s="35" t="s">
        <v>394</v>
      </c>
      <c r="C504" s="35" t="s">
        <v>208</v>
      </c>
      <c r="D504" s="35" t="n">
        <v>13.4</v>
      </c>
      <c r="E504" s="35"/>
      <c r="F504" s="35"/>
      <c r="G504" s="281"/>
    </row>
    <row collapsed="false" customFormat="false" customHeight="false" hidden="true" ht="105" outlineLevel="0" r="505">
      <c r="A505" s="391" t="s">
        <v>395</v>
      </c>
      <c r="B505" s="35" t="s">
        <v>396</v>
      </c>
      <c r="C505" s="35" t="s">
        <v>204</v>
      </c>
      <c r="D505" s="35" t="n">
        <v>100</v>
      </c>
      <c r="E505" s="35"/>
      <c r="F505" s="35"/>
      <c r="G505" s="281"/>
    </row>
    <row collapsed="false" customFormat="false" customHeight="false" hidden="true" ht="90" outlineLevel="0" r="506">
      <c r="A506" s="391" t="s">
        <v>397</v>
      </c>
      <c r="B506" s="35" t="s">
        <v>398</v>
      </c>
      <c r="C506" s="35" t="s">
        <v>204</v>
      </c>
      <c r="D506" s="35" t="n">
        <v>100</v>
      </c>
      <c r="E506" s="35"/>
      <c r="F506" s="35"/>
      <c r="G506" s="281"/>
    </row>
    <row collapsed="false" customFormat="false" customHeight="false" hidden="true" ht="45" outlineLevel="0" r="507">
      <c r="A507" s="391" t="s">
        <v>399</v>
      </c>
      <c r="B507" s="35" t="s">
        <v>400</v>
      </c>
      <c r="C507" s="35" t="s">
        <v>212</v>
      </c>
      <c r="D507" s="35" t="n">
        <v>17</v>
      </c>
      <c r="E507" s="35"/>
      <c r="F507" s="35"/>
      <c r="G507" s="281"/>
    </row>
    <row collapsed="false" customFormat="false" customHeight="false" hidden="true" ht="75" outlineLevel="0" r="508">
      <c r="A508" s="391" t="s">
        <v>401</v>
      </c>
      <c r="B508" s="35" t="s">
        <v>402</v>
      </c>
      <c r="C508" s="35" t="s">
        <v>212</v>
      </c>
      <c r="D508" s="35" t="n">
        <v>1</v>
      </c>
      <c r="E508" s="35"/>
      <c r="F508" s="35"/>
      <c r="G508" s="281"/>
    </row>
    <row collapsed="false" customFormat="false" customHeight="false" hidden="true" ht="120" outlineLevel="0" r="509">
      <c r="A509" s="391" t="s">
        <v>403</v>
      </c>
      <c r="B509" s="35" t="s">
        <v>404</v>
      </c>
      <c r="C509" s="35" t="s">
        <v>204</v>
      </c>
      <c r="D509" s="35" t="n">
        <v>55.7</v>
      </c>
      <c r="E509" s="35"/>
      <c r="F509" s="35"/>
      <c r="G509" s="281"/>
    </row>
    <row collapsed="false" customFormat="false" customHeight="false" hidden="true" ht="30" outlineLevel="0" r="510">
      <c r="A510" s="391" t="s">
        <v>405</v>
      </c>
      <c r="B510" s="35" t="s">
        <v>406</v>
      </c>
      <c r="C510" s="35" t="s">
        <v>204</v>
      </c>
      <c r="D510" s="35" t="n">
        <v>29.6</v>
      </c>
      <c r="E510" s="35"/>
      <c r="F510" s="35"/>
      <c r="G510" s="281"/>
    </row>
    <row collapsed="false" customFormat="false" customHeight="true" hidden="true" ht="30" outlineLevel="0" r="511">
      <c r="A511" s="38" t="n">
        <v>2</v>
      </c>
      <c r="B511" s="502" t="s">
        <v>115</v>
      </c>
      <c r="C511" s="502"/>
      <c r="D511" s="502"/>
      <c r="E511" s="502"/>
      <c r="F511" s="502"/>
      <c r="G511" s="502"/>
    </row>
    <row collapsed="false" customFormat="false" customHeight="false" hidden="true" ht="105" outlineLevel="0" r="512">
      <c r="A512" s="391" t="s">
        <v>274</v>
      </c>
      <c r="B512" s="35" t="s">
        <v>407</v>
      </c>
      <c r="C512" s="35" t="s">
        <v>204</v>
      </c>
      <c r="D512" s="35" t="n">
        <v>12.4</v>
      </c>
      <c r="E512" s="35"/>
      <c r="F512" s="35"/>
      <c r="G512" s="281"/>
    </row>
    <row collapsed="false" customFormat="false" customHeight="false" hidden="true" ht="45" outlineLevel="0" r="513">
      <c r="A513" s="391" t="s">
        <v>46</v>
      </c>
      <c r="B513" s="35" t="s">
        <v>408</v>
      </c>
      <c r="C513" s="35" t="s">
        <v>223</v>
      </c>
      <c r="D513" s="35" t="n">
        <v>850</v>
      </c>
      <c r="E513" s="35"/>
      <c r="F513" s="35"/>
      <c r="G513" s="281"/>
    </row>
    <row collapsed="false" customFormat="false" customHeight="false" hidden="true" ht="75" outlineLevel="0" r="514">
      <c r="A514" s="391" t="s">
        <v>409</v>
      </c>
      <c r="B514" s="35" t="s">
        <v>410</v>
      </c>
      <c r="C514" s="35" t="s">
        <v>223</v>
      </c>
      <c r="D514" s="35" t="n">
        <v>95</v>
      </c>
      <c r="E514" s="35"/>
      <c r="F514" s="35"/>
      <c r="G514" s="281"/>
    </row>
    <row collapsed="false" customFormat="false" customHeight="true" hidden="true" ht="45" outlineLevel="0" r="515">
      <c r="A515" s="38" t="n">
        <v>3</v>
      </c>
      <c r="B515" s="502" t="s">
        <v>50</v>
      </c>
      <c r="C515" s="502"/>
      <c r="D515" s="502"/>
      <c r="E515" s="502"/>
      <c r="F515" s="502"/>
      <c r="G515" s="502"/>
    </row>
    <row collapsed="false" customFormat="false" customHeight="true" hidden="true" ht="31.5" outlineLevel="0" r="516">
      <c r="A516" s="591" t="s">
        <v>52</v>
      </c>
      <c r="B516" s="603" t="s">
        <v>411</v>
      </c>
      <c r="C516" s="41" t="s">
        <v>204</v>
      </c>
      <c r="D516" s="41" t="n">
        <v>7.7</v>
      </c>
      <c r="E516" s="41"/>
      <c r="F516" s="41"/>
      <c r="G516" s="41"/>
    </row>
    <row collapsed="false" customFormat="false" customHeight="false" hidden="true" ht="63" outlineLevel="0" r="517">
      <c r="A517" s="591"/>
      <c r="B517" s="51" t="s">
        <v>412</v>
      </c>
      <c r="C517" s="41"/>
      <c r="D517" s="41"/>
      <c r="E517" s="41"/>
      <c r="F517" s="41"/>
      <c r="G517" s="41"/>
    </row>
    <row collapsed="false" customFormat="false" customHeight="true" hidden="true" ht="31.5" outlineLevel="0" r="518">
      <c r="A518" s="591" t="s">
        <v>413</v>
      </c>
      <c r="B518" s="603" t="s">
        <v>414</v>
      </c>
      <c r="C518" s="41" t="s">
        <v>223</v>
      </c>
      <c r="D518" s="41" t="n">
        <v>3890</v>
      </c>
      <c r="E518" s="41"/>
      <c r="F518" s="41"/>
      <c r="G518" s="41"/>
    </row>
    <row collapsed="false" customFormat="false" customHeight="false" hidden="true" ht="31.5" outlineLevel="0" r="519">
      <c r="A519" s="591"/>
      <c r="B519" s="51" t="s">
        <v>352</v>
      </c>
      <c r="C519" s="41"/>
      <c r="D519" s="41"/>
      <c r="E519" s="41"/>
      <c r="F519" s="41"/>
      <c r="G519" s="41"/>
    </row>
    <row collapsed="false" customFormat="false" customHeight="false" hidden="true" ht="15.75" outlineLevel="0" r="520">
      <c r="A520" s="395"/>
    </row>
    <row collapsed="false" customFormat="false" customHeight="false" hidden="true" ht="45" outlineLevel="0" r="521">
      <c r="A521" s="600" t="s">
        <v>81</v>
      </c>
    </row>
    <row collapsed="false" customFormat="false" customHeight="false" hidden="true" ht="15.75" outlineLevel="0" r="522">
      <c r="A522" s="58" t="s">
        <v>415</v>
      </c>
      <c r="B522" s="58"/>
      <c r="C522" s="58"/>
      <c r="D522" s="58"/>
      <c r="E522" s="58"/>
      <c r="F522" s="58"/>
      <c r="G522" s="58"/>
    </row>
    <row collapsed="false" customFormat="false" customHeight="false" hidden="true" ht="15.75" outlineLevel="0" r="524">
      <c r="A524" s="385" t="s">
        <v>416</v>
      </c>
    </row>
    <row collapsed="false" customFormat="false" customHeight="false" hidden="true" ht="15.75" outlineLevel="0" r="525">
      <c r="A525" s="396" t="s">
        <v>361</v>
      </c>
      <c r="B525" s="396"/>
      <c r="C525" s="396"/>
      <c r="D525" s="396"/>
      <c r="E525" s="396"/>
      <c r="F525" s="396"/>
      <c r="G525" s="396"/>
    </row>
    <row collapsed="false" customFormat="false" customHeight="false" hidden="true" ht="15.75" outlineLevel="0" r="526">
      <c r="A526" s="396" t="s">
        <v>417</v>
      </c>
      <c r="B526" s="396"/>
      <c r="C526" s="396"/>
      <c r="D526" s="396"/>
      <c r="E526" s="396"/>
      <c r="F526" s="396"/>
      <c r="G526" s="396"/>
    </row>
    <row collapsed="false" customFormat="false" customHeight="false" hidden="true" ht="15.75" outlineLevel="0" r="527">
      <c r="A527" s="396" t="s">
        <v>418</v>
      </c>
      <c r="B527" s="396"/>
      <c r="C527" s="396"/>
      <c r="D527" s="396"/>
      <c r="E527" s="396"/>
      <c r="F527" s="396"/>
      <c r="G527" s="396"/>
    </row>
    <row collapsed="false" customFormat="false" customHeight="false" hidden="true" ht="15.75" outlineLevel="0" r="528">
      <c r="A528" s="497"/>
    </row>
    <row collapsed="false" customFormat="false" customHeight="false" hidden="true" ht="15.75" outlineLevel="0" r="529">
      <c r="A529" s="497"/>
    </row>
    <row collapsed="false" customFormat="false" customHeight="true" hidden="true" ht="16.5" outlineLevel="0" r="530">
      <c r="A530" s="33" t="s">
        <v>419</v>
      </c>
      <c r="B530" s="33"/>
      <c r="C530" s="33"/>
      <c r="D530" s="33" t="s">
        <v>420</v>
      </c>
      <c r="E530" s="33"/>
      <c r="F530" s="33"/>
      <c r="G530" s="200" t="s">
        <v>477</v>
      </c>
      <c r="H530" s="33" t="s">
        <v>478</v>
      </c>
      <c r="I530" s="33"/>
      <c r="J530" s="33"/>
      <c r="K530" s="33" t="s">
        <v>421</v>
      </c>
      <c r="L530" s="33"/>
    </row>
    <row collapsed="false" customFormat="false" customHeight="true" hidden="true" ht="15.6" outlineLevel="0" r="531">
      <c r="A531" s="206" t="n">
        <v>1</v>
      </c>
      <c r="B531" s="206"/>
      <c r="C531" s="206"/>
      <c r="D531" s="206" t="n">
        <v>2</v>
      </c>
      <c r="E531" s="206"/>
      <c r="F531" s="206"/>
      <c r="G531" s="205" t="n">
        <v>3</v>
      </c>
      <c r="H531" s="206" t="n">
        <v>4</v>
      </c>
      <c r="I531" s="206"/>
      <c r="J531" s="206"/>
      <c r="K531" s="206" t="n">
        <v>5</v>
      </c>
      <c r="L531" s="206"/>
    </row>
    <row collapsed="false" customFormat="false" customHeight="true" hidden="true" ht="60" outlineLevel="0" r="532">
      <c r="A532" s="41" t="s">
        <v>422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90" outlineLevel="0" r="533">
      <c r="A533" s="41" t="s">
        <v>423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05" outlineLevel="0" r="534">
      <c r="A534" s="233" t="s">
        <v>424</v>
      </c>
      <c r="B534" s="233"/>
      <c r="C534" s="233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425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60" outlineLevel="0" r="536">
      <c r="A536" s="41" t="s">
        <v>426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41" t="s">
        <v>427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105" outlineLevel="0" r="538">
      <c r="A538" s="41" t="s">
        <v>428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05" outlineLevel="0" r="539">
      <c r="A539" s="41" t="s">
        <v>429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60" outlineLevel="0" r="540">
      <c r="A540" s="41" t="s">
        <v>430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75" outlineLevel="0" r="541">
      <c r="A541" s="41" t="s">
        <v>431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120" outlineLevel="0" r="542">
      <c r="A542" s="41" t="s">
        <v>432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30" outlineLevel="0" r="543">
      <c r="A543" s="41" t="s">
        <v>433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135" outlineLevel="0" r="544">
      <c r="A544" s="41" t="s">
        <v>434</v>
      </c>
      <c r="B544" s="41"/>
      <c r="C544" s="41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41" t="s">
        <v>435</v>
      </c>
      <c r="B545" s="41"/>
      <c r="C545" s="41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true" hidden="true" ht="75" outlineLevel="0" r="546">
      <c r="A546" s="41" t="s">
        <v>436</v>
      </c>
      <c r="B546" s="41"/>
      <c r="C546" s="41"/>
      <c r="D546" s="43"/>
      <c r="E546" s="43"/>
      <c r="F546" s="43"/>
      <c r="G546" s="47"/>
      <c r="H546" s="43"/>
      <c r="I546" s="43"/>
      <c r="J546" s="43"/>
      <c r="K546" s="43"/>
      <c r="L546" s="43"/>
    </row>
    <row collapsed="false" customFormat="false" customHeight="true" hidden="true" ht="75" outlineLevel="0" r="547">
      <c r="A547" s="233" t="s">
        <v>437</v>
      </c>
      <c r="B547" s="233"/>
      <c r="C547" s="233"/>
      <c r="D547" s="43"/>
      <c r="E547" s="43"/>
      <c r="F547" s="43"/>
      <c r="G547" s="47"/>
      <c r="H547" s="43"/>
      <c r="I547" s="43"/>
      <c r="J547" s="43"/>
      <c r="K547" s="43"/>
      <c r="L547" s="43"/>
    </row>
    <row collapsed="false" customFormat="false" customHeight="true" hidden="true" ht="45" outlineLevel="0" r="548">
      <c r="A548" s="233" t="s">
        <v>438</v>
      </c>
      <c r="B548" s="233"/>
      <c r="C548" s="233"/>
      <c r="D548" s="43"/>
      <c r="E548" s="43"/>
      <c r="F548" s="43"/>
      <c r="G548" s="47"/>
      <c r="H548" s="43"/>
      <c r="I548" s="43"/>
      <c r="J548" s="43"/>
      <c r="K548" s="43"/>
      <c r="L548" s="43"/>
    </row>
    <row collapsed="false" customFormat="false" customHeight="false" hidden="true" ht="15.75" outlineLevel="0" r="549">
      <c r="A549" s="150"/>
      <c r="B549" s="190"/>
      <c r="C549" s="236"/>
      <c r="D549" s="236"/>
      <c r="E549" s="190"/>
      <c r="F549" s="236"/>
      <c r="G549" s="236"/>
      <c r="H549" s="236"/>
      <c r="I549" s="190"/>
      <c r="J549" s="236"/>
      <c r="K549" s="236"/>
      <c r="L549" s="190"/>
    </row>
    <row collapsed="false" customFormat="false" customHeight="false" hidden="true" ht="15.75" outlineLevel="0" r="550">
      <c r="A550" s="150"/>
      <c r="B550" s="190"/>
      <c r="C550" s="190"/>
      <c r="D550" s="236"/>
      <c r="E550" s="190"/>
      <c r="F550" s="190"/>
      <c r="G550" s="236"/>
      <c r="H550" s="236"/>
      <c r="I550" s="190"/>
      <c r="J550" s="190"/>
      <c r="K550" s="236"/>
      <c r="L550" s="190"/>
    </row>
    <row collapsed="false" customFormat="false" customHeight="false" hidden="true" ht="63" outlineLevel="0" r="551">
      <c r="A551" s="150" t="s">
        <v>149</v>
      </c>
      <c r="B551" s="190"/>
      <c r="C551" s="236"/>
      <c r="D551" s="236"/>
      <c r="E551" s="190"/>
      <c r="F551" s="236"/>
      <c r="G551" s="236"/>
      <c r="H551" s="236"/>
      <c r="I551" s="190"/>
      <c r="J551" s="236"/>
      <c r="K551" s="236"/>
      <c r="L551" s="190"/>
    </row>
    <row collapsed="false" customFormat="false" customHeight="true" hidden="true" ht="31.5" outlineLevel="0" r="552">
      <c r="A552" s="150"/>
      <c r="B552" s="150"/>
      <c r="C552" s="196" t="s">
        <v>439</v>
      </c>
      <c r="D552" s="196"/>
      <c r="E552" s="150"/>
      <c r="F552" s="196" t="s">
        <v>151</v>
      </c>
      <c r="G552" s="196"/>
      <c r="H552" s="196"/>
      <c r="I552" s="150"/>
      <c r="J552" s="196" t="s">
        <v>152</v>
      </c>
      <c r="K552" s="196"/>
      <c r="L552" s="150"/>
    </row>
    <row collapsed="false" customFormat="false" customHeight="false" hidden="false" ht="12.85" outlineLevel="0" r="562"/>
  </sheetData>
  <mergeCells count="1039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F202:G202"/>
    <mergeCell ref="F203:G203"/>
    <mergeCell ref="F204:G204"/>
    <mergeCell ref="A205:G205"/>
    <mergeCell ref="A207:G207"/>
    <mergeCell ref="A208:G208"/>
    <mergeCell ref="A209:G209"/>
    <mergeCell ref="A211:A213"/>
    <mergeCell ref="B211:B213"/>
    <mergeCell ref="C211:C213"/>
    <mergeCell ref="D211:G211"/>
    <mergeCell ref="A214:G214"/>
    <mergeCell ref="A215:G215"/>
    <mergeCell ref="A216:G216"/>
    <mergeCell ref="A222:G222"/>
    <mergeCell ref="A225:G225"/>
    <mergeCell ref="A227:G227"/>
    <mergeCell ref="A229:G229"/>
    <mergeCell ref="A232:G232"/>
    <mergeCell ref="A234:G234"/>
    <mergeCell ref="A235:G235"/>
    <mergeCell ref="A238:G238"/>
    <mergeCell ref="A240:G240"/>
    <mergeCell ref="A241:G241"/>
    <mergeCell ref="A245:G245"/>
    <mergeCell ref="A246:G246"/>
    <mergeCell ref="A247:G247"/>
    <mergeCell ref="A248:I248"/>
    <mergeCell ref="A249:H249"/>
    <mergeCell ref="A250:H250"/>
    <mergeCell ref="A251:G251"/>
    <mergeCell ref="A253:A254"/>
    <mergeCell ref="B253:B254"/>
    <mergeCell ref="C253:C254"/>
    <mergeCell ref="D253:D254"/>
    <mergeCell ref="E253:E254"/>
    <mergeCell ref="F253:R253"/>
    <mergeCell ref="F254:H254"/>
    <mergeCell ref="J254:K254"/>
    <mergeCell ref="L254:Q254"/>
    <mergeCell ref="F255:H255"/>
    <mergeCell ref="J255:K255"/>
    <mergeCell ref="L255:Q255"/>
    <mergeCell ref="A256:A270"/>
    <mergeCell ref="B256:B270"/>
    <mergeCell ref="C256:C270"/>
    <mergeCell ref="D256:D270"/>
    <mergeCell ref="J256:K256"/>
    <mergeCell ref="P256:Q256"/>
    <mergeCell ref="J257:K257"/>
    <mergeCell ref="L257:O257"/>
    <mergeCell ref="P257:Q257"/>
    <mergeCell ref="J258:K258"/>
    <mergeCell ref="L258:O258"/>
    <mergeCell ref="P258:Q258"/>
    <mergeCell ref="J259:K259"/>
    <mergeCell ref="L259:O259"/>
    <mergeCell ref="P259:Q259"/>
    <mergeCell ref="J260:K260"/>
    <mergeCell ref="L260:O260"/>
    <mergeCell ref="P260:Q260"/>
    <mergeCell ref="J261:K261"/>
    <mergeCell ref="L261:O261"/>
    <mergeCell ref="P261:Q261"/>
    <mergeCell ref="J262:K262"/>
    <mergeCell ref="L262:O262"/>
    <mergeCell ref="P262:Q262"/>
    <mergeCell ref="J263:K263"/>
    <mergeCell ref="L263:O263"/>
    <mergeCell ref="P263:Q263"/>
    <mergeCell ref="J264:K264"/>
    <mergeCell ref="L264:O264"/>
    <mergeCell ref="P264:Q264"/>
    <mergeCell ref="J265:K265"/>
    <mergeCell ref="L265:O265"/>
    <mergeCell ref="P265:Q265"/>
    <mergeCell ref="F266:G266"/>
    <mergeCell ref="L266:O266"/>
    <mergeCell ref="P266:Q266"/>
    <mergeCell ref="L267:O267"/>
    <mergeCell ref="P267:Q267"/>
    <mergeCell ref="L268:O268"/>
    <mergeCell ref="P268:Q268"/>
    <mergeCell ref="L269:O269"/>
    <mergeCell ref="P269:Q269"/>
    <mergeCell ref="L270:O270"/>
    <mergeCell ref="P270:Q270"/>
    <mergeCell ref="A271:A275"/>
    <mergeCell ref="B271:B275"/>
    <mergeCell ref="C271:C275"/>
    <mergeCell ref="D271:D275"/>
    <mergeCell ref="E271:E275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A276:A287"/>
    <mergeCell ref="B276:B287"/>
    <mergeCell ref="C276:C287"/>
    <mergeCell ref="D276:D287"/>
    <mergeCell ref="E276:E279"/>
    <mergeCell ref="J276:K276"/>
    <mergeCell ref="L276:O276"/>
    <mergeCell ref="P276:Q276"/>
    <mergeCell ref="J277:K277"/>
    <mergeCell ref="L277:O277"/>
    <mergeCell ref="P277:Q277"/>
    <mergeCell ref="J278:K278"/>
    <mergeCell ref="L278:O278"/>
    <mergeCell ref="P278:Q278"/>
    <mergeCell ref="J279:K279"/>
    <mergeCell ref="L279:O279"/>
    <mergeCell ref="P279:Q279"/>
    <mergeCell ref="J280:K280"/>
    <mergeCell ref="L280:O280"/>
    <mergeCell ref="P280:Q280"/>
    <mergeCell ref="J281:K281"/>
    <mergeCell ref="L281:O281"/>
    <mergeCell ref="P281:Q281"/>
    <mergeCell ref="J282:K282"/>
    <mergeCell ref="L282:O282"/>
    <mergeCell ref="P282:Q282"/>
    <mergeCell ref="J283:K283"/>
    <mergeCell ref="L283:O283"/>
    <mergeCell ref="P283:Q283"/>
    <mergeCell ref="L284:O284"/>
    <mergeCell ref="P284:Q284"/>
    <mergeCell ref="L285:O285"/>
    <mergeCell ref="P285:Q285"/>
    <mergeCell ref="L286:O286"/>
    <mergeCell ref="P286:Q286"/>
    <mergeCell ref="L287:O287"/>
    <mergeCell ref="P287:Q287"/>
    <mergeCell ref="J288:K288"/>
    <mergeCell ref="L288:O288"/>
    <mergeCell ref="P288:Q288"/>
    <mergeCell ref="A289:A298"/>
    <mergeCell ref="C289:C298"/>
    <mergeCell ref="D289:D298"/>
    <mergeCell ref="F289:H290"/>
    <mergeCell ref="I289:I290"/>
    <mergeCell ref="J289:K290"/>
    <mergeCell ref="L289:Q290"/>
    <mergeCell ref="R289:R290"/>
    <mergeCell ref="F291:G291"/>
    <mergeCell ref="J291:K291"/>
    <mergeCell ref="L291:M291"/>
    <mergeCell ref="N291:Q291"/>
    <mergeCell ref="F292:G292"/>
    <mergeCell ref="J292:K292"/>
    <mergeCell ref="L292:M292"/>
    <mergeCell ref="N292:Q292"/>
    <mergeCell ref="F293:G293"/>
    <mergeCell ref="J293:K293"/>
    <mergeCell ref="L293:M293"/>
    <mergeCell ref="N293:Q293"/>
    <mergeCell ref="F294:G294"/>
    <mergeCell ref="J294:K294"/>
    <mergeCell ref="L294:M294"/>
    <mergeCell ref="N294:Q294"/>
    <mergeCell ref="J295:K295"/>
    <mergeCell ref="L295:Q295"/>
    <mergeCell ref="F296:G296"/>
    <mergeCell ref="J296:K296"/>
    <mergeCell ref="L296:M296"/>
    <mergeCell ref="N296:Q296"/>
    <mergeCell ref="F297:G297"/>
    <mergeCell ref="J297:K297"/>
    <mergeCell ref="L297:M297"/>
    <mergeCell ref="N297:Q297"/>
    <mergeCell ref="F298:G298"/>
    <mergeCell ref="J298:K298"/>
    <mergeCell ref="L298:M298"/>
    <mergeCell ref="N298:Q298"/>
    <mergeCell ref="F299:H299"/>
    <mergeCell ref="J299:K299"/>
    <mergeCell ref="L299:Q299"/>
    <mergeCell ref="A300:A309"/>
    <mergeCell ref="C300:C309"/>
    <mergeCell ref="D300:D301"/>
    <mergeCell ref="J300:K300"/>
    <mergeCell ref="L300:Q300"/>
    <mergeCell ref="J301:K301"/>
    <mergeCell ref="L301:M301"/>
    <mergeCell ref="N301:Q301"/>
    <mergeCell ref="D302:D305"/>
    <mergeCell ref="J302:K302"/>
    <mergeCell ref="L302:M302"/>
    <mergeCell ref="N302:Q302"/>
    <mergeCell ref="L303:M303"/>
    <mergeCell ref="N303:Q303"/>
    <mergeCell ref="L304:M304"/>
    <mergeCell ref="N304:Q304"/>
    <mergeCell ref="L305:M305"/>
    <mergeCell ref="N305:Q305"/>
    <mergeCell ref="D306:D309"/>
    <mergeCell ref="F306:G306"/>
    <mergeCell ref="L306:M306"/>
    <mergeCell ref="N306:Q306"/>
    <mergeCell ref="L307:M307"/>
    <mergeCell ref="N307:Q307"/>
    <mergeCell ref="L308:M308"/>
    <mergeCell ref="N308:Q308"/>
    <mergeCell ref="L309:M309"/>
    <mergeCell ref="N309:Q309"/>
    <mergeCell ref="A310:A311"/>
    <mergeCell ref="B310:B311"/>
    <mergeCell ref="C310:C311"/>
    <mergeCell ref="D310:D311"/>
    <mergeCell ref="E310:E311"/>
    <mergeCell ref="F310:H311"/>
    <mergeCell ref="I310:I311"/>
    <mergeCell ref="J310:K311"/>
    <mergeCell ref="L310:Q311"/>
    <mergeCell ref="R310:R311"/>
    <mergeCell ref="A312:A319"/>
    <mergeCell ref="C312:C319"/>
    <mergeCell ref="D312:D314"/>
    <mergeCell ref="F312:G312"/>
    <mergeCell ref="J312:K312"/>
    <mergeCell ref="L312:Q312"/>
    <mergeCell ref="F313:G313"/>
    <mergeCell ref="L313:M313"/>
    <mergeCell ref="N313:Q313"/>
    <mergeCell ref="F314:G314"/>
    <mergeCell ref="L314:M314"/>
    <mergeCell ref="N314:Q314"/>
    <mergeCell ref="D315:D317"/>
    <mergeCell ref="F315:G315"/>
    <mergeCell ref="M315:Q315"/>
    <mergeCell ref="F316:G316"/>
    <mergeCell ref="M316:Q316"/>
    <mergeCell ref="F317:G317"/>
    <mergeCell ref="M317:Q317"/>
    <mergeCell ref="D318:D319"/>
    <mergeCell ref="F318:H319"/>
    <mergeCell ref="I318:I319"/>
    <mergeCell ref="J318:K319"/>
    <mergeCell ref="L318:Q319"/>
    <mergeCell ref="R318:R319"/>
    <mergeCell ref="F320:H320"/>
    <mergeCell ref="J320:K320"/>
    <mergeCell ref="L320:Q320"/>
    <mergeCell ref="A321:A330"/>
    <mergeCell ref="C321:C330"/>
    <mergeCell ref="D321:D322"/>
    <mergeCell ref="F321:H322"/>
    <mergeCell ref="I321:I322"/>
    <mergeCell ref="J321:K322"/>
    <mergeCell ref="L321:Q322"/>
    <mergeCell ref="R321:R322"/>
    <mergeCell ref="D323:D326"/>
    <mergeCell ref="F323:G323"/>
    <mergeCell ref="L323:P323"/>
    <mergeCell ref="F324:G324"/>
    <mergeCell ref="L324:P324"/>
    <mergeCell ref="F325:G325"/>
    <mergeCell ref="L325:P325"/>
    <mergeCell ref="F326:G326"/>
    <mergeCell ref="L326:P326"/>
    <mergeCell ref="D327:D330"/>
    <mergeCell ref="L327:P327"/>
    <mergeCell ref="F328:G328"/>
    <mergeCell ref="L328:P328"/>
    <mergeCell ref="F329:G329"/>
    <mergeCell ref="L329:P329"/>
    <mergeCell ref="F330:G330"/>
    <mergeCell ref="L330:P330"/>
    <mergeCell ref="A331:A334"/>
    <mergeCell ref="B331:B334"/>
    <mergeCell ref="C331:C334"/>
    <mergeCell ref="D331:D334"/>
    <mergeCell ref="E331:E334"/>
    <mergeCell ref="L331:P331"/>
    <mergeCell ref="F332:G332"/>
    <mergeCell ref="L332:P332"/>
    <mergeCell ref="F333:G333"/>
    <mergeCell ref="L333:P333"/>
    <mergeCell ref="F334:G334"/>
    <mergeCell ref="L334:P334"/>
    <mergeCell ref="A335:A348"/>
    <mergeCell ref="B335:B348"/>
    <mergeCell ref="C335:C348"/>
    <mergeCell ref="D335:D336"/>
    <mergeCell ref="I335:I336"/>
    <mergeCell ref="J335:K336"/>
    <mergeCell ref="L335:Q336"/>
    <mergeCell ref="R335:R336"/>
    <mergeCell ref="D337:D338"/>
    <mergeCell ref="I337:I338"/>
    <mergeCell ref="J337:K338"/>
    <mergeCell ref="L337:Q338"/>
    <mergeCell ref="R337:R338"/>
    <mergeCell ref="D339:D348"/>
    <mergeCell ref="I339:I348"/>
    <mergeCell ref="J339:K348"/>
    <mergeCell ref="L339:Q348"/>
    <mergeCell ref="R339:R348"/>
    <mergeCell ref="J349:K349"/>
    <mergeCell ref="A354:G354"/>
    <mergeCell ref="A356:A357"/>
    <mergeCell ref="B356:B357"/>
    <mergeCell ref="C356:C357"/>
    <mergeCell ref="D356:D357"/>
    <mergeCell ref="E356:E357"/>
    <mergeCell ref="F356:J356"/>
    <mergeCell ref="A359:A370"/>
    <mergeCell ref="C359:C360"/>
    <mergeCell ref="D359:D370"/>
    <mergeCell ref="F359:F360"/>
    <mergeCell ref="G359:G360"/>
    <mergeCell ref="H359:H360"/>
    <mergeCell ref="I359:I360"/>
    <mergeCell ref="J359:J360"/>
    <mergeCell ref="B360:B363"/>
    <mergeCell ref="E361:E363"/>
    <mergeCell ref="A372:A377"/>
    <mergeCell ref="C372:C377"/>
    <mergeCell ref="D372:D377"/>
    <mergeCell ref="F372:F373"/>
    <mergeCell ref="G372:G373"/>
    <mergeCell ref="H372:H373"/>
    <mergeCell ref="I372:I373"/>
    <mergeCell ref="J372:J373"/>
    <mergeCell ref="F374:F375"/>
    <mergeCell ref="G374:G375"/>
    <mergeCell ref="H374:H375"/>
    <mergeCell ref="I374:I375"/>
    <mergeCell ref="J374:J375"/>
    <mergeCell ref="F376:F377"/>
    <mergeCell ref="G376:G377"/>
    <mergeCell ref="H376:H377"/>
    <mergeCell ref="I376:I377"/>
    <mergeCell ref="J376:J377"/>
    <mergeCell ref="A380:A390"/>
    <mergeCell ref="B380:B390"/>
    <mergeCell ref="C380:C381"/>
    <mergeCell ref="D380:D381"/>
    <mergeCell ref="F380:F381"/>
    <mergeCell ref="G380:G381"/>
    <mergeCell ref="H380:H381"/>
    <mergeCell ref="I380:I381"/>
    <mergeCell ref="J380:J381"/>
    <mergeCell ref="D382:D386"/>
    <mergeCell ref="E382:E385"/>
    <mergeCell ref="A399:G399"/>
    <mergeCell ref="A401:A402"/>
    <mergeCell ref="B401:B402"/>
    <mergeCell ref="C401:C402"/>
    <mergeCell ref="D401:D402"/>
    <mergeCell ref="E401:E402"/>
    <mergeCell ref="F401:J401"/>
    <mergeCell ref="A404:A409"/>
    <mergeCell ref="C404:C409"/>
    <mergeCell ref="D404:D409"/>
    <mergeCell ref="F404:F405"/>
    <mergeCell ref="G404:G405"/>
    <mergeCell ref="H404:H405"/>
    <mergeCell ref="I404:I405"/>
    <mergeCell ref="J404:J405"/>
    <mergeCell ref="F406:F407"/>
    <mergeCell ref="G406:G407"/>
    <mergeCell ref="H406:H407"/>
    <mergeCell ref="I406:I407"/>
    <mergeCell ref="J406:J407"/>
    <mergeCell ref="F408:F409"/>
    <mergeCell ref="G408:G409"/>
    <mergeCell ref="H408:H409"/>
    <mergeCell ref="I408:I409"/>
    <mergeCell ref="J408:J409"/>
    <mergeCell ref="A411:A417"/>
    <mergeCell ref="C411:C417"/>
    <mergeCell ref="D411:D417"/>
    <mergeCell ref="F411:F413"/>
    <mergeCell ref="G411:G413"/>
    <mergeCell ref="H411:H413"/>
    <mergeCell ref="I411:I413"/>
    <mergeCell ref="J411:J413"/>
    <mergeCell ref="F414:F415"/>
    <mergeCell ref="G414:G415"/>
    <mergeCell ref="H414:H415"/>
    <mergeCell ref="I414:I415"/>
    <mergeCell ref="J414:J415"/>
    <mergeCell ref="F416:F417"/>
    <mergeCell ref="G416:G417"/>
    <mergeCell ref="H416:H417"/>
    <mergeCell ref="I416:I417"/>
    <mergeCell ref="J416:J417"/>
    <mergeCell ref="A421:K421"/>
    <mergeCell ref="A422:G422"/>
    <mergeCell ref="A423:K423"/>
    <mergeCell ref="B425:B426"/>
    <mergeCell ref="C425:C426"/>
    <mergeCell ref="D425:D426"/>
    <mergeCell ref="E425:E426"/>
    <mergeCell ref="F425:F426"/>
    <mergeCell ref="G425:G426"/>
    <mergeCell ref="H425:I426"/>
    <mergeCell ref="J425:J426"/>
    <mergeCell ref="K425:K426"/>
    <mergeCell ref="H427:I427"/>
    <mergeCell ref="H428:I428"/>
    <mergeCell ref="A429:A430"/>
    <mergeCell ref="B429:B430"/>
    <mergeCell ref="C429:C430"/>
    <mergeCell ref="D429:D430"/>
    <mergeCell ref="E429:E430"/>
    <mergeCell ref="G429:G430"/>
    <mergeCell ref="H429:I430"/>
    <mergeCell ref="J429:J430"/>
    <mergeCell ref="K429:K430"/>
    <mergeCell ref="H431:I431"/>
    <mergeCell ref="H432:I432"/>
    <mergeCell ref="H433:I433"/>
    <mergeCell ref="H434:I434"/>
    <mergeCell ref="A435:A437"/>
    <mergeCell ref="B435:B437"/>
    <mergeCell ref="C435:C437"/>
    <mergeCell ref="D435:D437"/>
    <mergeCell ref="E435:E437"/>
    <mergeCell ref="G435:G437"/>
    <mergeCell ref="H435:I437"/>
    <mergeCell ref="J435:J437"/>
    <mergeCell ref="K435:K437"/>
    <mergeCell ref="A438:A440"/>
    <mergeCell ref="B438:B440"/>
    <mergeCell ref="C438:C440"/>
    <mergeCell ref="D438:D440"/>
    <mergeCell ref="E438:E440"/>
    <mergeCell ref="G438:G440"/>
    <mergeCell ref="H438:I440"/>
    <mergeCell ref="J438:J440"/>
    <mergeCell ref="K438:K440"/>
    <mergeCell ref="H441:I441"/>
    <mergeCell ref="H442:I442"/>
    <mergeCell ref="H443:I443"/>
    <mergeCell ref="A444:A445"/>
    <mergeCell ref="B444:B445"/>
    <mergeCell ref="C444:C445"/>
    <mergeCell ref="D444:D445"/>
    <mergeCell ref="E444:E445"/>
    <mergeCell ref="G444:G445"/>
    <mergeCell ref="H444:I445"/>
    <mergeCell ref="J444:J445"/>
    <mergeCell ref="K444:K445"/>
    <mergeCell ref="A446:A447"/>
    <mergeCell ref="B446:B447"/>
    <mergeCell ref="C446:C447"/>
    <mergeCell ref="D446:D447"/>
    <mergeCell ref="E446:E447"/>
    <mergeCell ref="G446:G447"/>
    <mergeCell ref="H446:H447"/>
    <mergeCell ref="I446:J447"/>
    <mergeCell ref="K446:K447"/>
    <mergeCell ref="I448:J448"/>
    <mergeCell ref="I449:J449"/>
    <mergeCell ref="A450:A451"/>
    <mergeCell ref="B450:B451"/>
    <mergeCell ref="C450:C451"/>
    <mergeCell ref="D450:D451"/>
    <mergeCell ref="E450:E451"/>
    <mergeCell ref="G450:G451"/>
    <mergeCell ref="H450:H451"/>
    <mergeCell ref="I450:J451"/>
    <mergeCell ref="K450:K451"/>
    <mergeCell ref="I452:J452"/>
    <mergeCell ref="A466:F466"/>
    <mergeCell ref="A467:H467"/>
    <mergeCell ref="A472:A473"/>
    <mergeCell ref="B472:B473"/>
    <mergeCell ref="C472:C473"/>
    <mergeCell ref="D472:D473"/>
    <mergeCell ref="E472:E473"/>
    <mergeCell ref="F472:I472"/>
    <mergeCell ref="J472:M472"/>
    <mergeCell ref="N472:Q472"/>
    <mergeCell ref="B475:Q475"/>
    <mergeCell ref="B478:Q478"/>
    <mergeCell ref="B481:Q481"/>
    <mergeCell ref="A485:Q485"/>
    <mergeCell ref="A490:F490"/>
    <mergeCell ref="A491:F491"/>
    <mergeCell ref="A494:A496"/>
    <mergeCell ref="B494:B496"/>
    <mergeCell ref="D494:F494"/>
    <mergeCell ref="D495:D496"/>
    <mergeCell ref="E495:F495"/>
    <mergeCell ref="B498:G498"/>
    <mergeCell ref="B511:G511"/>
    <mergeCell ref="B515:G515"/>
    <mergeCell ref="A516:A517"/>
    <mergeCell ref="C516:C517"/>
    <mergeCell ref="D516:D517"/>
    <mergeCell ref="E516:E517"/>
    <mergeCell ref="F516:F517"/>
    <mergeCell ref="G516:G517"/>
    <mergeCell ref="A518:A519"/>
    <mergeCell ref="C518:C519"/>
    <mergeCell ref="D518:D519"/>
    <mergeCell ref="E518:E519"/>
    <mergeCell ref="F518:F519"/>
    <mergeCell ref="G518:G519"/>
    <mergeCell ref="A522:G522"/>
    <mergeCell ref="A525:G525"/>
    <mergeCell ref="A526:G526"/>
    <mergeCell ref="A527:G527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A546:C546"/>
    <mergeCell ref="D546:F546"/>
    <mergeCell ref="H546:J546"/>
    <mergeCell ref="K546:L546"/>
    <mergeCell ref="A547:C547"/>
    <mergeCell ref="D547:F547"/>
    <mergeCell ref="H547:J547"/>
    <mergeCell ref="K547:L547"/>
    <mergeCell ref="A548:C548"/>
    <mergeCell ref="D548:F548"/>
    <mergeCell ref="H548:J548"/>
    <mergeCell ref="K548:L548"/>
    <mergeCell ref="B549:B551"/>
    <mergeCell ref="C549:D551"/>
    <mergeCell ref="E549:E551"/>
    <mergeCell ref="F549:H551"/>
    <mergeCell ref="I549:I551"/>
    <mergeCell ref="J549:K551"/>
    <mergeCell ref="L549:L551"/>
    <mergeCell ref="C552:D552"/>
    <mergeCell ref="F552:H552"/>
    <mergeCell ref="J552:K552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2" manualBreakCount="12">
    <brk id="17" man="true" max="16383" min="0"/>
    <brk id="23" man="true" max="16383" min="0"/>
    <brk id="117" man="true" max="16383" min="0"/>
    <brk id="163" man="true" max="16383" min="0"/>
    <brk id="180" man="true" max="16383" min="0"/>
    <brk id="204" man="true" max="16383" min="0"/>
    <brk id="247" man="true" max="16383" min="0"/>
    <brk id="351" man="true" max="16383" min="0"/>
    <brk id="391" man="true" max="16383" min="0"/>
    <brk id="419" man="true" max="16383" min="0"/>
    <brk id="462" man="true" max="16383" min="0"/>
    <brk id="486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63"/>
  <sheetViews>
    <sheetView colorId="64" defaultGridColor="true" rightToLeft="false" showFormulas="false" showGridLines="true" showOutlineSymbols="true" showRowColHeaders="true" showZeros="true" tabSelected="false" topLeftCell="A247" view="normal" windowProtection="true" workbookViewId="0" zoomScale="130" zoomScaleNormal="130" zoomScalePageLayoutView="100">
      <pane activePane="bottomLeft" state="frozen" topLeftCell="A460" xSplit="0" ySplit="3"/>
      <selection activeCell="A247" activeCellId="0" pane="topLeft" sqref="A247"/>
      <selection activeCell="H268" activeCellId="0" pane="bottomLeft" sqref="H268"/>
    </sheetView>
  </sheetViews>
  <sheetFormatPr defaultRowHeight="12.85"/>
  <cols>
    <col collapsed="false" hidden="false" max="1" min="1" style="0" width="7.85714285714286"/>
    <col collapsed="false" hidden="false" max="2" min="2" style="0" width="15.7142857142857"/>
    <col collapsed="false" hidden="false" max="3" min="3" style="0" width="14.5714285714286"/>
    <col collapsed="false" hidden="false" max="4" min="4" style="0" width="16"/>
    <col collapsed="false" hidden="false" max="5" min="5" style="0" width="10"/>
    <col collapsed="false" hidden="false" max="6" min="6" style="0" width="10.4234693877551"/>
    <col collapsed="false" hidden="false" max="7" min="7" style="0" width="14.6683673469388"/>
    <col collapsed="false" hidden="false" max="8" min="8" style="0" width="11.9948979591837"/>
    <col collapsed="false" hidden="false" max="9" min="9" style="0" width="12.4183673469388"/>
    <col collapsed="false" hidden="false" max="10" min="10" style="0" width="13.1377551020408"/>
    <col collapsed="false" hidden="false" max="11" min="11" style="0" width="14.280612244898"/>
    <col collapsed="false" hidden="false" max="1025" min="12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6"/>
      <c r="E3" s="27"/>
      <c r="F3" s="386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1" t="s">
        <v>9</v>
      </c>
      <c r="E5" s="31"/>
      <c r="F5" s="32" t="s">
        <v>60</v>
      </c>
      <c r="G5" s="32" t="s">
        <v>440</v>
      </c>
    </row>
    <row collapsed="false" customFormat="false" customHeight="true" hidden="true" ht="30.75" outlineLevel="0" r="6">
      <c r="A6" s="38" t="s">
        <v>12</v>
      </c>
      <c r="B6" s="32"/>
      <c r="C6" s="32"/>
      <c r="D6" s="44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6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398" t="n">
        <v>41640</v>
      </c>
      <c r="E8" s="42" t="n">
        <v>42735</v>
      </c>
      <c r="F8" s="32"/>
      <c r="G8" s="41"/>
    </row>
    <row collapsed="false" customFormat="false" customHeight="true" hidden="true" ht="165.75" outlineLevel="0" r="9">
      <c r="A9" s="389"/>
      <c r="B9" s="35" t="s">
        <v>64</v>
      </c>
      <c r="C9" s="41"/>
      <c r="D9" s="398"/>
      <c r="E9" s="42"/>
      <c r="F9" s="32"/>
      <c r="G9" s="41"/>
    </row>
    <row collapsed="false" customFormat="false" customHeight="false" hidden="true" ht="135" outlineLevel="0" r="10">
      <c r="A10" s="391" t="s">
        <v>18</v>
      </c>
      <c r="B10" s="35" t="s">
        <v>65</v>
      </c>
      <c r="C10" s="35" t="s">
        <v>66</v>
      </c>
      <c r="D10" s="446" t="n">
        <v>41640</v>
      </c>
      <c r="E10" s="46" t="n">
        <v>42735</v>
      </c>
      <c r="F10" s="38" t="s">
        <v>67</v>
      </c>
      <c r="G10" s="281" t="s">
        <v>441</v>
      </c>
    </row>
    <row collapsed="false" customFormat="false" customHeight="false" hidden="true" ht="405" outlineLevel="0" r="11">
      <c r="A11" s="391" t="s">
        <v>23</v>
      </c>
      <c r="B11" s="35" t="s">
        <v>68</v>
      </c>
      <c r="C11" s="35" t="s">
        <v>69</v>
      </c>
      <c r="D11" s="446" t="n">
        <v>41640</v>
      </c>
      <c r="E11" s="46" t="n">
        <v>42735</v>
      </c>
      <c r="F11" s="38" t="s">
        <v>70</v>
      </c>
      <c r="G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398" t="n">
        <v>41640</v>
      </c>
      <c r="E13" s="42" t="n">
        <v>42735</v>
      </c>
      <c r="F13" s="32"/>
      <c r="G13" s="41"/>
    </row>
    <row collapsed="false" customFormat="false" customHeight="true" hidden="true" ht="195.75" outlineLevel="0" r="14">
      <c r="A14" s="32"/>
      <c r="B14" s="35" t="s">
        <v>72</v>
      </c>
      <c r="C14" s="41"/>
      <c r="D14" s="398"/>
      <c r="E14" s="42"/>
      <c r="F14" s="32"/>
      <c r="G14" s="41"/>
    </row>
    <row collapsed="false" customFormat="false" customHeight="false" hidden="true" ht="240" outlineLevel="0" r="15">
      <c r="A15" s="38" t="s">
        <v>42</v>
      </c>
      <c r="B15" s="35" t="s">
        <v>73</v>
      </c>
      <c r="C15" s="35" t="s">
        <v>74</v>
      </c>
      <c r="D15" s="446" t="n">
        <v>41640</v>
      </c>
      <c r="E15" s="46" t="n">
        <v>42735</v>
      </c>
      <c r="F15" s="38" t="s">
        <v>44</v>
      </c>
      <c r="G15" s="304" t="s">
        <v>442</v>
      </c>
    </row>
    <row collapsed="false" customFormat="false" customHeight="false" hidden="true" ht="150" outlineLevel="0" r="16">
      <c r="A16" s="391" t="s">
        <v>46</v>
      </c>
      <c r="B16" s="35" t="s">
        <v>75</v>
      </c>
      <c r="C16" s="35" t="s">
        <v>74</v>
      </c>
      <c r="D16" s="446" t="n">
        <v>41640</v>
      </c>
      <c r="E16" s="46" t="n">
        <v>42735</v>
      </c>
      <c r="F16" s="38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398" t="n">
        <v>41640</v>
      </c>
      <c r="E17" s="42" t="n">
        <v>42735</v>
      </c>
      <c r="F17" s="32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398"/>
      <c r="E18" s="42"/>
      <c r="F18" s="32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398" t="n">
        <v>41640</v>
      </c>
      <c r="E19" s="42" t="n">
        <v>42735</v>
      </c>
      <c r="F19" s="32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398"/>
      <c r="E20" s="42"/>
      <c r="F20" s="32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157" t="s">
        <v>90</v>
      </c>
      <c r="G29" s="157"/>
      <c r="H29" s="157"/>
      <c r="I29" s="157"/>
      <c r="J29" s="157"/>
    </row>
    <row collapsed="false" customFormat="false" customHeight="true" hidden="true" ht="30.75" outlineLevel="0" r="30">
      <c r="A30" s="43"/>
      <c r="B30" s="43"/>
      <c r="C30" s="43" t="s">
        <v>91</v>
      </c>
      <c r="D30" s="232" t="s">
        <v>92</v>
      </c>
      <c r="E30" s="43"/>
      <c r="F30" s="33"/>
      <c r="G30" s="33"/>
      <c r="H30" s="668" t="s">
        <v>93</v>
      </c>
      <c r="I30" s="43" t="s">
        <v>94</v>
      </c>
      <c r="J30" s="293" t="s">
        <v>446</v>
      </c>
    </row>
    <row collapsed="false" customFormat="false" customHeight="false" hidden="true" ht="15.75" outlineLevel="0" r="31">
      <c r="A31" s="43"/>
      <c r="B31" s="43"/>
      <c r="C31" s="43"/>
      <c r="D31" s="232"/>
      <c r="E31" s="43"/>
      <c r="F31" s="33"/>
      <c r="G31" s="33"/>
      <c r="H31" s="668"/>
      <c r="I31" s="43"/>
      <c r="J31" s="47" t="s">
        <v>447</v>
      </c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4" t="n">
        <v>4</v>
      </c>
      <c r="E32" s="47" t="n">
        <v>5</v>
      </c>
      <c r="F32" s="161" t="n">
        <v>6</v>
      </c>
      <c r="G32" s="161"/>
      <c r="H32" s="161"/>
      <c r="I32" s="47" t="n">
        <v>7</v>
      </c>
      <c r="J32" s="48" t="n">
        <v>9</v>
      </c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400" t="e">
        <f aca="false">H34+H36+H37</f>
        <v>#VALUE!</v>
      </c>
      <c r="I33" s="400" t="n">
        <f aca="false">I34+I36+I37</f>
        <v>0</v>
      </c>
      <c r="J33" s="400" t="n">
        <f aca="false">J34+J36+J37</f>
        <v>0</v>
      </c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849" t="s">
        <v>101</v>
      </c>
      <c r="G34" s="849"/>
      <c r="H34" s="403" t="e">
        <f aca="false">I34+"#ссыл!+J34+#ссыл!"</f>
        <v>#VALUE!</v>
      </c>
      <c r="I34" s="405" t="n">
        <f aca="false">I54</f>
        <v>0</v>
      </c>
      <c r="J34" s="405" t="n">
        <f aca="false">J54</f>
        <v>0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850" t="s">
        <v>102</v>
      </c>
      <c r="G35" s="850"/>
      <c r="H35" s="403" t="e">
        <f aca="false">I35+"#ссыл!+J35+#ссыл!"</f>
        <v>#VALUE!</v>
      </c>
      <c r="I35" s="405" t="n">
        <f aca="false">I55</f>
        <v>0</v>
      </c>
      <c r="J35" s="851" t="n">
        <f aca="false">J55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850" t="s">
        <v>103</v>
      </c>
      <c r="G36" s="850"/>
      <c r="H36" s="403" t="e">
        <f aca="false">I36+"#ссыл!+J36+#ссыл!"</f>
        <v>#VALUE!</v>
      </c>
      <c r="I36" s="405" t="n">
        <f aca="false">I56</f>
        <v>0</v>
      </c>
      <c r="J36" s="851" t="n">
        <f aca="false">J56</f>
        <v>0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850" t="s">
        <v>69</v>
      </c>
      <c r="G37" s="850"/>
      <c r="H37" s="403" t="e">
        <f aca="false">I37+"#ссыл!+J37+#ссыл!"</f>
        <v>#VALUE!</v>
      </c>
      <c r="I37" s="406" t="n">
        <f aca="false">I57+I93+I126</f>
        <v>0</v>
      </c>
      <c r="J37" s="406" t="n">
        <f aca="false">J57+J93+J126</f>
        <v>0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614"/>
      <c r="G38" s="408"/>
      <c r="H38" s="400" t="e">
        <f aca="false">H39+H40+H41+H42</f>
        <v>#VALUE!</v>
      </c>
      <c r="I38" s="400" t="n">
        <f aca="false">I39+I40+I41+I42</f>
        <v>0</v>
      </c>
      <c r="J38" s="400" t="n">
        <f aca="false">J39+J40+J41+J42</f>
        <v>0</v>
      </c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850" t="s">
        <v>101</v>
      </c>
      <c r="G39" s="850"/>
      <c r="H39" s="403" t="e">
        <f aca="false">I39+"#ссыл!+J39+#ссыл!"</f>
        <v>#VALUE!</v>
      </c>
      <c r="I39" s="404" t="n">
        <f aca="false">I59+I96</f>
        <v>0</v>
      </c>
      <c r="J39" s="404" t="n">
        <f aca="false">J59+J96</f>
        <v>0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850" t="s">
        <v>102</v>
      </c>
      <c r="G40" s="850"/>
      <c r="H40" s="403" t="e">
        <f aca="false">I40+"#ссыл!+J40+#ссыл!"</f>
        <v>#VALUE!</v>
      </c>
      <c r="I40" s="404" t="n">
        <f aca="false">I60+I97</f>
        <v>0</v>
      </c>
      <c r="J40" s="852" t="n">
        <f aca="false">J60+J97</f>
        <v>0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850" t="s">
        <v>103</v>
      </c>
      <c r="G41" s="850"/>
      <c r="H41" s="403" t="e">
        <f aca="false">I41+"#ссыл!+J41+#ссыл!"</f>
        <v>#VALUE!</v>
      </c>
      <c r="I41" s="404" t="n">
        <f aca="false">I61+I98</f>
        <v>0</v>
      </c>
      <c r="J41" s="852" t="n">
        <f aca="false">J61+J98</f>
        <v>0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850" t="s">
        <v>69</v>
      </c>
      <c r="G42" s="850"/>
      <c r="H42" s="403" t="e">
        <f aca="false">I42+"#ссыл!+J42+#ссыл!"</f>
        <v>#VALUE!</v>
      </c>
      <c r="I42" s="404" t="n">
        <f aca="false">I62+I99+I128</f>
        <v>0</v>
      </c>
      <c r="J42" s="852" t="n">
        <f aca="false">J62+J99+J128</f>
        <v>0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49" t="e">
        <f aca="false">H44+H45+H46+H47</f>
        <v>#VALUE!</v>
      </c>
      <c r="G43" s="449"/>
      <c r="H43" s="449"/>
      <c r="I43" s="409" t="n">
        <f aca="false">I44+I45+I46+I47</f>
        <v>0</v>
      </c>
      <c r="J43" s="410" t="n">
        <f aca="false">J44+J45+J46+J47</f>
        <v>0</v>
      </c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850" t="s">
        <v>101</v>
      </c>
      <c r="G44" s="850"/>
      <c r="H44" s="403" t="e">
        <f aca="false">I44+"#ссыл!+J44+#ссыл!"</f>
        <v>#VALUE!</v>
      </c>
      <c r="I44" s="405" t="n">
        <f aca="false">I64+I101</f>
        <v>0</v>
      </c>
      <c r="J44" s="405" t="n">
        <f aca="false">J64+J101</f>
        <v>0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850" t="s">
        <v>102</v>
      </c>
      <c r="G45" s="850"/>
      <c r="H45" s="403" t="e">
        <f aca="false">I45+"#ссыл!+J45+#ссыл!"</f>
        <v>#VALUE!</v>
      </c>
      <c r="I45" s="405" t="n">
        <f aca="false">I65+I102</f>
        <v>0</v>
      </c>
      <c r="J45" s="851" t="n">
        <f aca="false">J65+J102</f>
        <v>0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850" t="s">
        <v>103</v>
      </c>
      <c r="G46" s="850"/>
      <c r="H46" s="403" t="e">
        <f aca="false">I46+"#ссыл!+J46+#ссыл!"</f>
        <v>#VALUE!</v>
      </c>
      <c r="I46" s="405" t="n">
        <f aca="false">I66+I103</f>
        <v>0</v>
      </c>
      <c r="J46" s="851" t="n">
        <f aca="false">J66+J103</f>
        <v>0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850" t="s">
        <v>69</v>
      </c>
      <c r="G47" s="850"/>
      <c r="H47" s="403" t="e">
        <f aca="false">I47+"#ссыл!+J47+#ссыл!"</f>
        <v>#VALUE!</v>
      </c>
      <c r="I47" s="405" t="n">
        <f aca="false">I67+I104+I130</f>
        <v>0</v>
      </c>
      <c r="J47" s="406" t="n">
        <f aca="false">J67+J104+J130</f>
        <v>0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49" t="e">
        <f aca="false">H49+H50+H51+H52</f>
        <v>#VALUE!</v>
      </c>
      <c r="G48" s="449"/>
      <c r="H48" s="449"/>
      <c r="I48" s="411" t="n">
        <f aca="false">I49+I50+I51+I52</f>
        <v>0</v>
      </c>
      <c r="J48" s="411" t="n">
        <f aca="false">J49+J50+J51+J52</f>
        <v>0</v>
      </c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850" t="s">
        <v>101</v>
      </c>
      <c r="G49" s="850"/>
      <c r="H49" s="412" t="e">
        <f aca="false">I49+"#ссыл!+#ссыл!+J49"</f>
        <v>#VALUE!</v>
      </c>
      <c r="I49" s="412" t="n">
        <f aca="false">I34+I39+I44</f>
        <v>0</v>
      </c>
      <c r="J49" s="413" t="n">
        <f aca="false">J34+J39+J44</f>
        <v>0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850" t="s">
        <v>102</v>
      </c>
      <c r="G50" s="850"/>
      <c r="H50" s="412" t="e">
        <f aca="false">I50+"#ссыл!+#ссыл!+J50"</f>
        <v>#VALUE!</v>
      </c>
      <c r="I50" s="412" t="n">
        <f aca="false">I35+I40+I45</f>
        <v>0</v>
      </c>
      <c r="J50" s="853" t="n">
        <f aca="false">J35+J40+J45</f>
        <v>0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850" t="s">
        <v>103</v>
      </c>
      <c r="G51" s="850"/>
      <c r="H51" s="412" t="e">
        <f aca="false">I51+"#ссыл!+#ссыл!+J51"</f>
        <v>#VALUE!</v>
      </c>
      <c r="I51" s="412" t="n">
        <f aca="false">I36+I41+I46</f>
        <v>0</v>
      </c>
      <c r="J51" s="853" t="n">
        <f aca="false">J36+J41+J46</f>
        <v>0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850" t="s">
        <v>69</v>
      </c>
      <c r="G52" s="850"/>
      <c r="H52" s="412" t="e">
        <f aca="false">I52+"#ссыл!+#ссыл!+J52"</f>
        <v>#VALUE!</v>
      </c>
      <c r="I52" s="412" t="n">
        <f aca="false">I37+I42+I47</f>
        <v>0</v>
      </c>
      <c r="J52" s="853" t="n">
        <f aca="false">J37+J42+J47</f>
        <v>0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5" t="n">
        <f aca="false">H54+H55+H56+H57</f>
        <v>0</v>
      </c>
      <c r="I53" s="669" t="n">
        <f aca="false">I54+I55+I56+I57</f>
        <v>0</v>
      </c>
      <c r="J53" s="416" t="n">
        <f aca="false">J54+J55+J56+J57</f>
        <v>0</v>
      </c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8" t="n">
        <f aca="false">"#ссыл!+#ссыл!+J54+I54"</f>
        <v>0</v>
      </c>
      <c r="I54" s="670" t="n">
        <f aca="false">I74</f>
        <v>0</v>
      </c>
      <c r="J54" s="420" t="n">
        <f aca="false">J74</f>
        <v>0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8" t="n">
        <f aca="false">"#ссыл!+#ссыл!+J55+I55"</f>
        <v>0</v>
      </c>
      <c r="I55" s="670" t="n">
        <f aca="false">I75</f>
        <v>0</v>
      </c>
      <c r="J55" s="854" t="n">
        <f aca="false">J75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8" t="n">
        <f aca="false">"#ссыл!+#ссыл!+J56+I56"</f>
        <v>0</v>
      </c>
      <c r="I56" s="670" t="n">
        <f aca="false">I76</f>
        <v>0</v>
      </c>
      <c r="J56" s="854" t="n">
        <f aca="false">J76</f>
        <v>0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8" t="n">
        <f aca="false">"#ссыл!+#ссыл!+J57+I57"</f>
        <v>0</v>
      </c>
      <c r="I57" s="670" t="n">
        <f aca="false">I86</f>
        <v>0</v>
      </c>
      <c r="J57" s="854" t="n">
        <f aca="false">J86</f>
        <v>0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855"/>
      <c r="G58" s="423"/>
      <c r="H58" s="424" t="e">
        <f aca="false">H59+H60+H61+H62</f>
        <v>#VALUE!</v>
      </c>
      <c r="I58" s="671" t="n">
        <f aca="false">I59+I60+I61+I62</f>
        <v>0</v>
      </c>
      <c r="J58" s="425" t="n">
        <f aca="false">J59+J60+J61+J62</f>
        <v>0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8" t="e">
        <f aca="false">I59+"#ссыл!+J59+#ссыл!"</f>
        <v>#VALUE!</v>
      </c>
      <c r="I59" s="670" t="n">
        <f aca="false">I78</f>
        <v>0</v>
      </c>
      <c r="J59" s="420" t="n">
        <f aca="false">J78</f>
        <v>0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8" t="e">
        <f aca="false">I60+"#ссыл!+J60+#ссыл!"</f>
        <v>#VALUE!</v>
      </c>
      <c r="I60" s="670" t="n">
        <f aca="false">I79</f>
        <v>0</v>
      </c>
      <c r="J60" s="854" t="n">
        <f aca="false">J79</f>
        <v>0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8" t="e">
        <f aca="false">I61+"#ссыл!+J61+#ссыл!"</f>
        <v>#VALUE!</v>
      </c>
      <c r="I61" s="670" t="n">
        <f aca="false">I80</f>
        <v>0</v>
      </c>
      <c r="J61" s="854" t="n">
        <f aca="false">J80</f>
        <v>0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8" t="e">
        <f aca="false">I62+"#ссыл!+J62+#ссыл!"</f>
        <v>#VALUE!</v>
      </c>
      <c r="I62" s="670" t="n">
        <f aca="false">I88</f>
        <v>0</v>
      </c>
      <c r="J62" s="854" t="n">
        <f aca="false">J88</f>
        <v>0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856"/>
      <c r="G63" s="426"/>
      <c r="H63" s="427" t="e">
        <f aca="false">H64+H65+H66+H67</f>
        <v>#VALUE!</v>
      </c>
      <c r="I63" s="671" t="n">
        <f aca="false">I64+I65+I66+I67</f>
        <v>0</v>
      </c>
      <c r="J63" s="425" t="n">
        <f aca="false">J64+J65+J66+J67</f>
        <v>0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8" t="e">
        <f aca="false">I64+"#ссыл!+J64+#ссыл!"</f>
        <v>#VALUE!</v>
      </c>
      <c r="I64" s="670" t="n">
        <f aca="false">I82</f>
        <v>0</v>
      </c>
      <c r="J64" s="420" t="n">
        <f aca="false">J82</f>
        <v>0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8" t="e">
        <f aca="false">I65+"#ссыл!+J65+#ссыл!"</f>
        <v>#VALUE!</v>
      </c>
      <c r="I65" s="670" t="n">
        <f aca="false">I83</f>
        <v>0</v>
      </c>
      <c r="J65" s="854" t="n">
        <f aca="false">J83</f>
        <v>0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8" t="e">
        <f aca="false">I66+"#ссыл!+J66+#ссыл!"</f>
        <v>#VALUE!</v>
      </c>
      <c r="I66" s="670" t="n">
        <f aca="false">I84</f>
        <v>0</v>
      </c>
      <c r="J66" s="854" t="n">
        <f aca="false">J84</f>
        <v>0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8" t="e">
        <f aca="false">I67+"#ссыл!+J67+#ссыл!"</f>
        <v>#VALUE!</v>
      </c>
      <c r="I67" s="670" t="n">
        <f aca="false">I90</f>
        <v>0</v>
      </c>
      <c r="J67" s="854" t="n">
        <f aca="false">J90</f>
        <v>0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856"/>
      <c r="G68" s="426"/>
      <c r="H68" s="427" t="e">
        <f aca="false">H69+H70+H71+H72</f>
        <v>#VALUE!</v>
      </c>
      <c r="I68" s="672" t="n">
        <f aca="false">I69+I70+I71+I72</f>
        <v>0</v>
      </c>
      <c r="J68" s="429" t="n">
        <f aca="false">J69+J70+J71+J72</f>
        <v>0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30" t="e">
        <f aca="false">I69+"#ссыл!+J69+#ссыл!"</f>
        <v>#VALUE!</v>
      </c>
      <c r="I69" s="670" t="n">
        <f aca="false">I54+I59+I64</f>
        <v>0</v>
      </c>
      <c r="J69" s="420" t="n">
        <f aca="false">J54+J59+J64</f>
        <v>0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30" t="e">
        <f aca="false">I70+"#ссыл!+J70+#ссыл!"</f>
        <v>#VALUE!</v>
      </c>
      <c r="I70" s="670" t="n">
        <f aca="false">I55+I60+I65</f>
        <v>0</v>
      </c>
      <c r="J70" s="854" t="n">
        <f aca="false">J55+J60+J65</f>
        <v>0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30" t="e">
        <f aca="false">I71+"#ссыл!+J71+#ссыл!"</f>
        <v>#VALUE!</v>
      </c>
      <c r="I71" s="670" t="n">
        <f aca="false">I56+I61+I66</f>
        <v>0</v>
      </c>
      <c r="J71" s="854" t="n">
        <f aca="false">J56+J61+J66</f>
        <v>0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30" t="e">
        <f aca="false">I72+"#ссыл!+J72+#ссыл!"</f>
        <v>#VALUE!</v>
      </c>
      <c r="I72" s="670" t="n">
        <f aca="false">I57+I62+I67</f>
        <v>0</v>
      </c>
      <c r="J72" s="854" t="n">
        <f aca="false">J57+J62+J67</f>
        <v>0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433" t="e">
        <f aca="false">H74+H75+H76</f>
        <v>#VALUE!</v>
      </c>
      <c r="I73" s="673" t="n">
        <f aca="false">I74+I75+I76</f>
        <v>0</v>
      </c>
      <c r="J73" s="434" t="n">
        <f aca="false">J74+J75+J76</f>
        <v>0</v>
      </c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7" t="e">
        <f aca="false">I74+"#ссыл!+J74+#ссыл!"</f>
        <v>#VALUE!</v>
      </c>
      <c r="I74" s="438" t="n">
        <v>0</v>
      </c>
      <c r="J74" s="439" t="n">
        <v>0</v>
      </c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42" t="e">
        <f aca="false">I75+"#ссыл!+J75+#ссыл!"</f>
        <v>#VALUE!</v>
      </c>
      <c r="I75" s="438" t="n">
        <v>0</v>
      </c>
      <c r="J75" s="857" t="n">
        <v>0</v>
      </c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42" t="e">
        <f aca="false">I76+"#ссыл!+J76+#ссыл!"</f>
        <v>#VALUE!</v>
      </c>
      <c r="I76" s="438" t="n">
        <v>0</v>
      </c>
      <c r="J76" s="857" t="n">
        <v>0</v>
      </c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433" t="e">
        <f aca="false">H78+H79+H80</f>
        <v>#VALUE!</v>
      </c>
      <c r="I77" s="433" t="n">
        <f aca="false">I78+I79+I80</f>
        <v>0</v>
      </c>
      <c r="J77" s="433" t="n">
        <f aca="false">J78+J79+J80</f>
        <v>0</v>
      </c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42" t="e">
        <f aca="false">I78+"#ссыл!+#ссыл!+J78"</f>
        <v>#VALUE!</v>
      </c>
      <c r="I78" s="674" t="n">
        <v>0</v>
      </c>
      <c r="J78" s="439" t="n">
        <v>0</v>
      </c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42" t="e">
        <f aca="false">I79+"#ссыл!+#ссыл!+J79"</f>
        <v>#VALUE!</v>
      </c>
      <c r="I79" s="674" t="n">
        <v>0</v>
      </c>
      <c r="J79" s="857" t="n">
        <v>0</v>
      </c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42" t="e">
        <f aca="false">I80+"#ссыл!+#ссыл!+J80"</f>
        <v>#VALUE!</v>
      </c>
      <c r="I80" s="674" t="n">
        <v>0</v>
      </c>
      <c r="J80" s="857" t="n">
        <v>0</v>
      </c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433" t="e">
        <f aca="false">H82+H83+H84</f>
        <v>#VALUE!</v>
      </c>
      <c r="I81" s="673" t="n">
        <f aca="false">I82+I83+I84</f>
        <v>0</v>
      </c>
      <c r="J81" s="443" t="n">
        <f aca="false">J82+J83+J84</f>
        <v>0</v>
      </c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45" t="e">
        <f aca="false">I82+"#ссыл!+J82+#ссыл!"</f>
        <v>#VALUE!</v>
      </c>
      <c r="I82" s="674" t="n">
        <v>0</v>
      </c>
      <c r="J82" s="439" t="n">
        <v>0</v>
      </c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45" t="e">
        <f aca="false">I83+"#ссыл!+J83+#ссыл!"</f>
        <v>#VALUE!</v>
      </c>
      <c r="I83" s="674" t="n">
        <v>0</v>
      </c>
      <c r="J83" s="857" t="n">
        <v>0</v>
      </c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42" t="e">
        <f aca="false">I84+"#ссыл!+J84+#ссыл!"</f>
        <v>#VALUE!</v>
      </c>
      <c r="I84" s="674" t="n">
        <v>0</v>
      </c>
      <c r="J84" s="857" t="n">
        <v>0</v>
      </c>
    </row>
    <row collapsed="false" customFormat="false" customHeight="false" hidden="true" ht="18.7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858"/>
      <c r="G85" s="428"/>
      <c r="H85" s="400" t="e">
        <f aca="false">H81+H77+H73</f>
        <v>#VALUE!</v>
      </c>
      <c r="I85" s="400" t="n">
        <f aca="false">I81+I77+I73</f>
        <v>0</v>
      </c>
      <c r="J85" s="400" t="n">
        <f aca="false">J81+J77+J73</f>
        <v>0</v>
      </c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72" t="e">
        <f aca="false">I86+"#ссыл!+J86+#ссыл!"</f>
        <v>#VALUE!</v>
      </c>
      <c r="G86" s="472"/>
      <c r="H86" s="472"/>
      <c r="I86" s="450" t="n">
        <v>0</v>
      </c>
      <c r="J86" s="450" t="n">
        <v>0</v>
      </c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72"/>
      <c r="G87" s="472"/>
      <c r="H87" s="472"/>
      <c r="I87" s="450"/>
      <c r="J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72" t="e">
        <f aca="false">I88+"#ссыл!+J88+#ссыл!"</f>
        <v>#VALUE!</v>
      </c>
      <c r="G88" s="472"/>
      <c r="H88" s="472"/>
      <c r="I88" s="450" t="n">
        <v>0</v>
      </c>
      <c r="J88" s="450" t="n">
        <v>0</v>
      </c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72"/>
      <c r="G89" s="472"/>
      <c r="H89" s="472"/>
      <c r="I89" s="450"/>
      <c r="J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72" t="e">
        <f aca="false">I90+"#ссыл!+J90+#ссыл!"</f>
        <v>#VALUE!</v>
      </c>
      <c r="G90" s="472"/>
      <c r="H90" s="472"/>
      <c r="I90" s="450" t="n">
        <v>0</v>
      </c>
      <c r="J90" s="450" t="n">
        <v>0</v>
      </c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72"/>
      <c r="G91" s="472"/>
      <c r="H91" s="472"/>
      <c r="I91" s="450"/>
      <c r="J91" s="450"/>
    </row>
    <row collapsed="false" customFormat="false" customHeight="true" hidden="true" ht="29.85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51" t="e">
        <f aca="false">SUM(F86:F91)</f>
        <v>#VALUE!</v>
      </c>
      <c r="G92" s="451"/>
      <c r="H92" s="451"/>
      <c r="I92" s="434" t="n">
        <f aca="false">SUM(I86:I91)</f>
        <v>0</v>
      </c>
      <c r="J92" s="434" t="n">
        <f aca="false">SUM(J86:J91)</f>
        <v>0</v>
      </c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51" t="e">
        <f aca="false">I93+"#ссыл!+J93+#ссыл!"</f>
        <v>#VALUE!</v>
      </c>
      <c r="G93" s="451"/>
      <c r="H93" s="451"/>
      <c r="I93" s="433" t="n">
        <f aca="false">I106+I113</f>
        <v>0</v>
      </c>
      <c r="J93" s="433" t="n">
        <f aca="false">J106+J113</f>
        <v>0</v>
      </c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51"/>
      <c r="G94" s="451"/>
      <c r="H94" s="451"/>
      <c r="I94" s="433"/>
      <c r="J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33" t="e">
        <f aca="false">H96+H97+H98+H99</f>
        <v>#VALUE!</v>
      </c>
      <c r="I95" s="618" t="n">
        <f aca="false">I96+I97+I98+I99</f>
        <v>0</v>
      </c>
      <c r="J95" s="452" t="n">
        <f aca="false">J96+J97+J98+J99</f>
        <v>0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8" t="e">
        <f aca="false">I96+"#ссыл!+J96+#ссыл!"</f>
        <v>#VALUE!</v>
      </c>
      <c r="I96" s="418" t="n">
        <f aca="false">I116</f>
        <v>0</v>
      </c>
      <c r="J96" s="418" t="n">
        <f aca="false">J116</f>
        <v>0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8" t="e">
        <f aca="false">I97+"#ссыл!+J97+#ссыл!"</f>
        <v>#VALUE!</v>
      </c>
      <c r="I97" s="418" t="n">
        <f aca="false">I117</f>
        <v>0</v>
      </c>
      <c r="J97" s="418" t="n">
        <f aca="false">J117</f>
        <v>0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8" t="e">
        <f aca="false">I98+"#ссыл!+J98+#ссыл!"</f>
        <v>#VALUE!</v>
      </c>
      <c r="I98" s="418" t="n">
        <f aca="false">I118</f>
        <v>0</v>
      </c>
      <c r="J98" s="418" t="n">
        <f aca="false">J118</f>
        <v>0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18" t="e">
        <f aca="false">I99+"#ссыл!+J99+#ссыл!"</f>
        <v>#VALUE!</v>
      </c>
      <c r="I99" s="418" t="n">
        <f aca="false">I119</f>
        <v>0</v>
      </c>
      <c r="J99" s="418" t="n">
        <f aca="false">J119</f>
        <v>0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859"/>
      <c r="G100" s="454" t="s">
        <v>449</v>
      </c>
      <c r="H100" s="433" t="e">
        <f aca="false">H101+H102+H103+H104</f>
        <v>#VALUE!</v>
      </c>
      <c r="I100" s="618" t="n">
        <f aca="false">I101+I102+I103+I104</f>
        <v>0</v>
      </c>
      <c r="J100" s="452" t="n">
        <f aca="false">J101+J102+J103+J104</f>
        <v>0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8" t="e">
        <f aca="false">I101+"#ссыл!+J101+#ссыл!"</f>
        <v>#VALUE!</v>
      </c>
      <c r="I101" s="418" t="n">
        <f aca="false">I121</f>
        <v>0</v>
      </c>
      <c r="J101" s="418" t="n">
        <f aca="false">J121</f>
        <v>0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8" t="e">
        <f aca="false">I102+"#ссыл!+J102+#ссыл!"</f>
        <v>#VALUE!</v>
      </c>
      <c r="I102" s="418" t="n">
        <f aca="false">I122</f>
        <v>0</v>
      </c>
      <c r="J102" s="418" t="n">
        <f aca="false">J122</f>
        <v>0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8" t="e">
        <f aca="false">I103+"#ссыл!+J103+#ссыл!"</f>
        <v>#VALUE!</v>
      </c>
      <c r="I103" s="418" t="n">
        <f aca="false">I123</f>
        <v>0</v>
      </c>
      <c r="J103" s="418" t="n">
        <f aca="false">J123</f>
        <v>0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18" t="e">
        <f aca="false">I104+"#ссыл!+J104+#ссыл!"</f>
        <v>#VALUE!</v>
      </c>
      <c r="I104" s="418" t="n">
        <f aca="false">I124</f>
        <v>0</v>
      </c>
      <c r="J104" s="418" t="n">
        <f aca="false">J124</f>
        <v>0</v>
      </c>
    </row>
    <row collapsed="false" customFormat="false" customHeight="true" hidden="true" ht="29.85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51" t="e">
        <f aca="false">H100+H95++++++F93</f>
        <v>#VALUE!</v>
      </c>
      <c r="G105" s="451"/>
      <c r="H105" s="451"/>
      <c r="I105" s="434" t="n">
        <f aca="false">I100+I95+I93</f>
        <v>0</v>
      </c>
      <c r="J105" s="434" t="n">
        <f aca="false">J100+J95+J93</f>
        <v>0</v>
      </c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72" t="e">
        <f aca="false">I106+"#ссыл!+J106+#ссыл!"</f>
        <v>#VALUE!</v>
      </c>
      <c r="G106" s="472"/>
      <c r="H106" s="472"/>
      <c r="I106" s="450" t="n">
        <v>0</v>
      </c>
      <c r="J106" s="450" t="n">
        <v>0</v>
      </c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72"/>
      <c r="G107" s="472"/>
      <c r="H107" s="472"/>
      <c r="I107" s="450"/>
      <c r="J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72" t="e">
        <f aca="false">I108+"#ссыл!+J108+#ссыл!"</f>
        <v>#VALUE!</v>
      </c>
      <c r="G108" s="472"/>
      <c r="H108" s="472"/>
      <c r="I108" s="450" t="n">
        <v>0</v>
      </c>
      <c r="J108" s="450" t="n">
        <v>0</v>
      </c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72"/>
      <c r="G109" s="472"/>
      <c r="H109" s="472"/>
      <c r="I109" s="450"/>
      <c r="J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72" t="e">
        <f aca="false">I110+"#ссыл!+J110+#ссыл!"</f>
        <v>#VALUE!</v>
      </c>
      <c r="G110" s="472"/>
      <c r="H110" s="472"/>
      <c r="I110" s="450" t="n">
        <v>0</v>
      </c>
      <c r="J110" s="450" t="n">
        <v>0</v>
      </c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72"/>
      <c r="G111" s="472"/>
      <c r="H111" s="472"/>
      <c r="I111" s="450"/>
      <c r="J111" s="450"/>
    </row>
    <row collapsed="false" customFormat="false" customHeight="true" hidden="true" ht="29.85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51" t="e">
        <f aca="false">SUM(F106:F111)</f>
        <v>#VALUE!</v>
      </c>
      <c r="G112" s="451"/>
      <c r="H112" s="451"/>
      <c r="I112" s="434" t="n">
        <f aca="false">SUM(I106:I111)</f>
        <v>0</v>
      </c>
      <c r="J112" s="434" t="n">
        <f aca="false">SUM(J106:J111)</f>
        <v>0</v>
      </c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72" t="e">
        <f aca="false">I113+"#ссыл!+J113+#ссыл!"</f>
        <v>#VALUE!</v>
      </c>
      <c r="G113" s="472"/>
      <c r="H113" s="472"/>
      <c r="I113" s="450" t="n">
        <v>0</v>
      </c>
      <c r="J113" s="450" t="n">
        <v>0</v>
      </c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72"/>
      <c r="G114" s="472"/>
      <c r="H114" s="472"/>
      <c r="I114" s="450"/>
      <c r="J114" s="450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859"/>
      <c r="G115" s="454" t="s">
        <v>449</v>
      </c>
      <c r="H115" s="433" t="e">
        <f aca="false">H116+H117+H118+H119</f>
        <v>#VALUE!</v>
      </c>
      <c r="I115" s="618" t="n">
        <v>0</v>
      </c>
      <c r="J115" s="453" t="n">
        <v>0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68" t="e">
        <f aca="false">I116+"#ссыл!++J116+#ссыл!"</f>
        <v>#VALUE!</v>
      </c>
      <c r="I116" s="450" t="n">
        <v>0</v>
      </c>
      <c r="J116" s="450" t="n">
        <v>0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45" t="e">
        <f aca="false">I117+"#ссыл!++J117+#ссыл!"</f>
        <v>#VALUE!</v>
      </c>
      <c r="I117" s="450" t="n">
        <v>0</v>
      </c>
      <c r="J117" s="450" t="n">
        <v>0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68" t="e">
        <f aca="false">I118+"#ссыл!++J118+#ссыл!"</f>
        <v>#VALUE!</v>
      </c>
      <c r="I118" s="450" t="n">
        <v>0</v>
      </c>
      <c r="J118" s="450" t="n">
        <v>0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45" t="e">
        <f aca="false">I119+"#ссыл!++J119+#ссыл!"</f>
        <v>#VALUE!</v>
      </c>
      <c r="I119" s="473" t="n">
        <v>0</v>
      </c>
      <c r="J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433" t="e">
        <f aca="false">H121+H122+H123+H124</f>
        <v>#VALUE!</v>
      </c>
      <c r="I120" s="433" t="n">
        <f aca="false">I121+I122+I123</f>
        <v>0</v>
      </c>
      <c r="J120" s="433" t="n">
        <f aca="false">J121+J122+J123</f>
        <v>0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76" t="e">
        <f aca="false">I121+"#ссыл!+J121++#ссыл!"</f>
        <v>#VALUE!</v>
      </c>
      <c r="I121" s="473" t="n">
        <v>0</v>
      </c>
      <c r="J121" s="473" t="n">
        <v>0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68" t="e">
        <f aca="false">I122+"#ссыл!+J122++#ссыл!"</f>
        <v>#VALUE!</v>
      </c>
      <c r="I122" s="450" t="n">
        <v>0</v>
      </c>
      <c r="J122" s="450" t="n">
        <v>0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76" t="e">
        <f aca="false">I123+"#ссыл!+J123++#ссыл!"</f>
        <v>#VALUE!</v>
      </c>
      <c r="I123" s="450" t="n">
        <v>0</v>
      </c>
      <c r="J123" s="450" t="n">
        <v>0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68" t="e">
        <f aca="false">I124+"#ссыл!+J124++#ссыл!"</f>
        <v>#VALUE!</v>
      </c>
      <c r="I124" s="470" t="n">
        <v>0</v>
      </c>
      <c r="J124" s="470" t="n">
        <v>0</v>
      </c>
    </row>
    <row collapsed="false" customFormat="false" customHeight="true" hidden="true" ht="29.8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51" t="e">
        <f aca="false">H120+H115+F113</f>
        <v>#VALUE!</v>
      </c>
      <c r="G125" s="451"/>
      <c r="H125" s="451"/>
      <c r="I125" s="434" t="n">
        <f aca="false">I113+I115+I120</f>
        <v>0</v>
      </c>
      <c r="J125" s="434" t="n">
        <f aca="false">J113+J115+J120</f>
        <v>0</v>
      </c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59" t="e">
        <f aca="false">F133</f>
        <v>#VALUE!</v>
      </c>
      <c r="G126" s="459"/>
      <c r="H126" s="459"/>
      <c r="I126" s="418" t="n">
        <f aca="false">I133</f>
        <v>0</v>
      </c>
      <c r="J126" s="418" t="n">
        <f aca="false">J133</f>
        <v>0</v>
      </c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59"/>
      <c r="G127" s="459"/>
      <c r="H127" s="459"/>
      <c r="I127" s="418"/>
      <c r="J127" s="418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59" t="e">
        <f aca="false">F135</f>
        <v>#VALUE!</v>
      </c>
      <c r="G128" s="459"/>
      <c r="H128" s="459"/>
      <c r="I128" s="418" t="n">
        <f aca="false">I135</f>
        <v>0</v>
      </c>
      <c r="J128" s="418" t="n">
        <f aca="false">J135</f>
        <v>0</v>
      </c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59"/>
      <c r="G129" s="459"/>
      <c r="H129" s="459"/>
      <c r="I129" s="418"/>
      <c r="J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59" t="e">
        <f aca="false">F137</f>
        <v>#VALUE!</v>
      </c>
      <c r="G130" s="459"/>
      <c r="H130" s="459"/>
      <c r="I130" s="418" t="n">
        <f aca="false">I137</f>
        <v>0</v>
      </c>
      <c r="J130" s="418" t="n">
        <f aca="false">J137</f>
        <v>0</v>
      </c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59"/>
      <c r="G131" s="459"/>
      <c r="H131" s="459"/>
      <c r="I131" s="418"/>
      <c r="J131" s="418"/>
    </row>
    <row collapsed="false" customFormat="false" customHeight="true" hidden="true" ht="29.85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51" t="e">
        <f aca="false">SUM(F126:F131)</f>
        <v>#VALUE!</v>
      </c>
      <c r="G132" s="451"/>
      <c r="H132" s="451"/>
      <c r="I132" s="434" t="n">
        <f aca="false">SUM(I126:I131)</f>
        <v>0</v>
      </c>
      <c r="J132" s="434" t="n">
        <f aca="false">SUM(J126:J131)</f>
        <v>0</v>
      </c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72" t="e">
        <f aca="false">I133+"#ссыл!+J133+#ссыл!"</f>
        <v>#VALUE!</v>
      </c>
      <c r="G133" s="472"/>
      <c r="H133" s="472"/>
      <c r="I133" s="477" t="n">
        <v>0</v>
      </c>
      <c r="J133" s="477" t="n">
        <v>0</v>
      </c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72"/>
      <c r="G134" s="472"/>
      <c r="H134" s="472"/>
      <c r="I134" s="477"/>
      <c r="J134" s="477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72" t="e">
        <f aca="false">I135+"#ссыл!+J135+#ссыл!"</f>
        <v>#VALUE!</v>
      </c>
      <c r="G135" s="472"/>
      <c r="H135" s="472"/>
      <c r="I135" s="477" t="n">
        <v>0</v>
      </c>
      <c r="J135" s="477" t="n">
        <v>0</v>
      </c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72"/>
      <c r="G136" s="472"/>
      <c r="H136" s="472"/>
      <c r="I136" s="477"/>
      <c r="J136" s="477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72" t="e">
        <f aca="false">I137+"#ссыл!+J137+#ссыл!"</f>
        <v>#VALUE!</v>
      </c>
      <c r="G137" s="472"/>
      <c r="H137" s="472"/>
      <c r="I137" s="477" t="n">
        <v>0</v>
      </c>
      <c r="J137" s="477" t="n">
        <v>0</v>
      </c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72"/>
      <c r="G138" s="472"/>
      <c r="H138" s="472"/>
      <c r="I138" s="477"/>
      <c r="J138" s="477"/>
    </row>
    <row collapsed="false" customFormat="false" customHeight="true" hidden="true" ht="29.85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51" t="e">
        <f aca="false">SUM(F133:F138)</f>
        <v>#VALUE!</v>
      </c>
      <c r="G139" s="451"/>
      <c r="H139" s="451"/>
      <c r="I139" s="434"/>
      <c r="J139" s="434"/>
    </row>
    <row collapsed="false" customFormat="false" customHeight="false" hidden="true" ht="15.75" outlineLevel="0" r="140">
      <c r="A140" s="150"/>
      <c r="B140" s="150"/>
      <c r="C140" s="150"/>
      <c r="D140" s="149"/>
      <c r="E140" s="150"/>
      <c r="F140" s="152"/>
      <c r="G140" s="150"/>
      <c r="H140" s="150"/>
      <c r="I140" s="150"/>
      <c r="J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 t="s">
        <v>131</v>
      </c>
      <c r="I147" s="156"/>
      <c r="J147" s="156"/>
      <c r="K147" s="156"/>
      <c r="L147" s="156"/>
      <c r="M147" s="156"/>
      <c r="N147" s="156"/>
      <c r="O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 t="s">
        <v>134</v>
      </c>
      <c r="I148" s="160"/>
      <c r="J148" s="160"/>
      <c r="K148" s="160"/>
      <c r="L148" s="160"/>
      <c r="M148" s="160"/>
      <c r="N148" s="160"/>
      <c r="O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5"/>
      <c r="L149" s="165"/>
      <c r="M149" s="165"/>
      <c r="N149" s="165"/>
      <c r="O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 t="s">
        <v>138</v>
      </c>
      <c r="I150" s="31"/>
      <c r="J150" s="31"/>
      <c r="K150" s="156"/>
      <c r="L150" s="156"/>
      <c r="M150" s="156"/>
      <c r="N150" s="156"/>
      <c r="O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165"/>
      <c r="L151" s="165"/>
      <c r="M151" s="165"/>
      <c r="N151" s="165"/>
      <c r="O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139</v>
      </c>
      <c r="I152" s="31"/>
      <c r="J152" s="31" t="s">
        <v>141</v>
      </c>
      <c r="K152" s="31"/>
      <c r="L152" s="31" t="s">
        <v>141</v>
      </c>
      <c r="M152" s="31" t="s">
        <v>142</v>
      </c>
      <c r="N152" s="31" t="s">
        <v>143</v>
      </c>
      <c r="O152" s="31"/>
    </row>
    <row collapsed="false" customFormat="false" customHeight="true" hidden="true" ht="51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collapsed="false" customFormat="false" customHeight="false" hidden="true" ht="135" outlineLevel="0" r="154">
      <c r="A154" s="213" t="n">
        <v>1</v>
      </c>
      <c r="B154" s="503" t="s">
        <v>145</v>
      </c>
      <c r="C154" s="169" t="n">
        <f aca="false">I37</f>
        <v>0</v>
      </c>
      <c r="D154" s="860" t="n">
        <f aca="false">"#ссыл!"</f>
        <v>0</v>
      </c>
      <c r="E154" s="860"/>
      <c r="F154" s="861" t="n">
        <f aca="false">J37</f>
        <v>0</v>
      </c>
      <c r="G154" s="177" t="n">
        <f aca="false">"#ссыл!"</f>
        <v>0</v>
      </c>
      <c r="H154" s="170" t="n">
        <f aca="false">I42</f>
        <v>0</v>
      </c>
      <c r="I154" s="170"/>
      <c r="J154" s="174" t="n">
        <f aca="false">J42</f>
        <v>0</v>
      </c>
      <c r="K154" s="175"/>
      <c r="L154" s="169" t="n">
        <f aca="false">J47</f>
        <v>0</v>
      </c>
      <c r="M154" s="171" t="n">
        <f aca="false">"#ссыл!"</f>
        <v>0</v>
      </c>
      <c r="N154" s="173" t="n">
        <v>0</v>
      </c>
      <c r="O154" s="173"/>
    </row>
    <row collapsed="false" customFormat="false" customHeight="true" hidden="true" ht="95.45" outlineLevel="0" r="155">
      <c r="A155" s="38" t="n">
        <v>2</v>
      </c>
      <c r="B155" s="35" t="s">
        <v>146</v>
      </c>
      <c r="C155" s="174" t="n">
        <f aca="false">I34</f>
        <v>0</v>
      </c>
      <c r="D155" s="862" t="n">
        <f aca="false">"#ссыл!"</f>
        <v>0</v>
      </c>
      <c r="E155" s="862"/>
      <c r="F155" s="172" t="n">
        <f aca="false">J34</f>
        <v>0</v>
      </c>
      <c r="G155" s="177" t="n">
        <f aca="false">"#ссыл!"</f>
        <v>0</v>
      </c>
      <c r="H155" s="170" t="n">
        <f aca="false">I39</f>
        <v>0</v>
      </c>
      <c r="I155" s="170"/>
      <c r="J155" s="171" t="n">
        <f aca="false">J39</f>
        <v>0</v>
      </c>
      <c r="K155" s="178"/>
      <c r="L155" s="174" t="n">
        <f aca="false">J44</f>
        <v>0</v>
      </c>
      <c r="M155" s="171" t="n">
        <f aca="false">"#ссыл!"</f>
        <v>0</v>
      </c>
      <c r="N155" s="173" t="n">
        <v>0</v>
      </c>
      <c r="O155" s="173"/>
    </row>
    <row collapsed="false" customFormat="false" customHeight="false" hidden="true" ht="90" outlineLevel="0" r="156">
      <c r="A156" s="38" t="n">
        <v>3</v>
      </c>
      <c r="B156" s="35" t="s">
        <v>147</v>
      </c>
      <c r="C156" s="174" t="n">
        <f aca="false">I35</f>
        <v>0</v>
      </c>
      <c r="D156" s="860" t="n">
        <f aca="false">"#ссыл!"</f>
        <v>0</v>
      </c>
      <c r="E156" s="860"/>
      <c r="F156" s="172" t="n">
        <f aca="false">J35</f>
        <v>0</v>
      </c>
      <c r="G156" s="177" t="n">
        <f aca="false">"#ссыл!"</f>
        <v>0</v>
      </c>
      <c r="H156" s="170" t="n">
        <f aca="false">I40</f>
        <v>0</v>
      </c>
      <c r="I156" s="170"/>
      <c r="J156" s="171" t="n">
        <f aca="false">J40</f>
        <v>0</v>
      </c>
      <c r="K156" s="178"/>
      <c r="L156" s="174" t="n">
        <f aca="false">J45</f>
        <v>0</v>
      </c>
      <c r="M156" s="171" t="n">
        <f aca="false">"#ссыл!"</f>
        <v>0</v>
      </c>
      <c r="N156" s="173" t="n">
        <v>0</v>
      </c>
      <c r="O156" s="173"/>
    </row>
    <row collapsed="false" customFormat="false" customHeight="true" hidden="true" ht="108.95" outlineLevel="0" r="157">
      <c r="A157" s="38" t="n">
        <v>4</v>
      </c>
      <c r="B157" s="35" t="s">
        <v>148</v>
      </c>
      <c r="C157" s="174" t="n">
        <f aca="false">I36</f>
        <v>0</v>
      </c>
      <c r="D157" s="860" t="n">
        <f aca="false">"#ссыл!"</f>
        <v>0</v>
      </c>
      <c r="E157" s="860"/>
      <c r="F157" s="177" t="n">
        <f aca="false">J41</f>
        <v>0</v>
      </c>
      <c r="G157" s="177" t="n">
        <f aca="false">"#ссыл!"</f>
        <v>0</v>
      </c>
      <c r="H157" s="170" t="n">
        <f aca="false">I41</f>
        <v>0</v>
      </c>
      <c r="I157" s="170"/>
      <c r="J157" s="171" t="n">
        <f aca="false">J41</f>
        <v>0</v>
      </c>
      <c r="K157" s="178"/>
      <c r="L157" s="174" t="n">
        <f aca="false">J46</f>
        <v>0</v>
      </c>
      <c r="M157" s="171" t="n">
        <f aca="false">"#ссыл!"</f>
        <v>0</v>
      </c>
      <c r="N157" s="173" t="n">
        <v>0</v>
      </c>
      <c r="O157" s="173"/>
    </row>
    <row collapsed="false" customFormat="false" customHeight="false" hidden="true" ht="15.75" outlineLevel="0" r="158">
      <c r="A158" s="47"/>
      <c r="B158" s="47" t="s">
        <v>100</v>
      </c>
      <c r="C158" s="180" t="n">
        <f aca="false">C157+C156+C155+C154</f>
        <v>0</v>
      </c>
      <c r="D158" s="863" t="n">
        <f aca="false">D157+D156+D155+D154</f>
        <v>0</v>
      </c>
      <c r="E158" s="863"/>
      <c r="F158" s="864" t="n">
        <f aca="false">F157+F156+F155+F154</f>
        <v>0</v>
      </c>
      <c r="G158" s="183" t="n">
        <f aca="false">G157+G156+G155+G154</f>
        <v>0</v>
      </c>
      <c r="H158" s="182" t="n">
        <f aca="false">H157+H156+H155+H154</f>
        <v>0</v>
      </c>
      <c r="I158" s="182"/>
      <c r="J158" s="183" t="n">
        <f aca="false">J157+J156+J155+J154</f>
        <v>0</v>
      </c>
      <c r="K158" s="187"/>
      <c r="L158" s="188" t="n">
        <f aca="false">L157+L156+L155+L154</f>
        <v>0</v>
      </c>
      <c r="M158" s="183" t="n">
        <f aca="false">M157+M156+M155+M154</f>
        <v>0</v>
      </c>
      <c r="N158" s="185" t="n">
        <f aca="false">N157+N156+N155+N154</f>
        <v>0</v>
      </c>
      <c r="O158" s="185"/>
    </row>
    <row collapsed="false" customFormat="false" customHeight="false" hidden="true" ht="15.75" outlineLevel="0" r="159">
      <c r="A159" s="190"/>
      <c r="B159" s="190"/>
      <c r="C159" s="190"/>
      <c r="D159" s="190"/>
      <c r="E159" s="190"/>
      <c r="F159" s="196"/>
      <c r="G159" s="196"/>
      <c r="H159" s="196"/>
      <c r="I159" s="196"/>
      <c r="J159" s="196"/>
      <c r="K159" s="196"/>
      <c r="L159" s="196"/>
      <c r="M159" s="196"/>
      <c r="N159" s="196"/>
      <c r="O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49"/>
      <c r="E160" s="194"/>
      <c r="F160" s="194"/>
      <c r="G160" s="194"/>
      <c r="H160" s="193"/>
      <c r="I160" s="194"/>
      <c r="J160" s="194"/>
      <c r="K160" s="194"/>
      <c r="L160" s="194"/>
      <c r="M160" s="194"/>
      <c r="N160" s="194"/>
      <c r="O160" s="150"/>
    </row>
    <row collapsed="false" customFormat="false" customHeight="true" hidden="true" ht="15.75" outlineLevel="0" r="161">
      <c r="A161" s="193"/>
      <c r="B161" s="193"/>
      <c r="C161" s="193"/>
      <c r="D161" s="149"/>
      <c r="E161" s="196" t="s">
        <v>150</v>
      </c>
      <c r="F161" s="196"/>
      <c r="G161" s="196"/>
      <c r="H161" s="193"/>
      <c r="I161" s="196" t="s">
        <v>151</v>
      </c>
      <c r="J161" s="196"/>
      <c r="K161" s="196" t="s">
        <v>152</v>
      </c>
      <c r="L161" s="196"/>
      <c r="M161" s="196"/>
      <c r="N161" s="196"/>
      <c r="O161" s="150"/>
    </row>
    <row collapsed="false" customFormat="false" customHeight="false" hidden="true" ht="15.75" outlineLevel="0" r="162">
      <c r="A162" s="150"/>
      <c r="B162" s="150"/>
      <c r="C162" s="150"/>
      <c r="D162" s="149"/>
      <c r="E162" s="150"/>
      <c r="F162" s="152"/>
      <c r="G162" s="150"/>
      <c r="H162" s="150"/>
      <c r="I162" s="150"/>
      <c r="J162" s="150"/>
      <c r="K162" s="150"/>
      <c r="L162" s="150"/>
      <c r="M162" s="150"/>
      <c r="N162" s="150"/>
      <c r="O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150"/>
      <c r="I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50"/>
      <c r="I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150"/>
      <c r="I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1" t="s">
        <v>160</v>
      </c>
      <c r="E173" s="32" t="s">
        <v>161</v>
      </c>
      <c r="F173" s="32"/>
      <c r="G173" s="32" t="s">
        <v>464</v>
      </c>
      <c r="H173" s="32"/>
      <c r="I173" s="32"/>
    </row>
    <row collapsed="false" customFormat="false" customHeight="true" hidden="true" ht="45.75" outlineLevel="0" r="174">
      <c r="A174" s="32"/>
      <c r="B174" s="32"/>
      <c r="C174" s="32"/>
      <c r="D174" s="31"/>
      <c r="E174" s="38" t="s">
        <v>162</v>
      </c>
      <c r="F174" s="213" t="s">
        <v>163</v>
      </c>
      <c r="G174" s="38" t="s">
        <v>162</v>
      </c>
      <c r="H174" s="32"/>
      <c r="I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2" t="n">
        <v>4</v>
      </c>
      <c r="E175" s="204" t="n">
        <v>5</v>
      </c>
      <c r="F175" s="204" t="n">
        <v>6</v>
      </c>
      <c r="G175" s="204" t="n">
        <v>7</v>
      </c>
      <c r="H175" s="389"/>
      <c r="I175" s="389"/>
    </row>
    <row collapsed="false" customFormat="false" customHeight="false" hidden="true" ht="165" outlineLevel="0" r="176">
      <c r="A176" s="35" t="s">
        <v>164</v>
      </c>
      <c r="B176" s="35" t="n">
        <v>2014</v>
      </c>
      <c r="C176" s="207" t="s">
        <v>165</v>
      </c>
      <c r="D176" s="44" t="s">
        <v>166</v>
      </c>
      <c r="E176" s="35" t="n">
        <v>28158.3</v>
      </c>
      <c r="F176" s="38" t="n">
        <v>28158.3</v>
      </c>
      <c r="G176" s="35" t="n">
        <v>28158.3</v>
      </c>
      <c r="H176" s="41"/>
      <c r="I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232" t="s">
        <v>166</v>
      </c>
      <c r="E177" s="35" t="n">
        <v>6227.78</v>
      </c>
      <c r="F177" s="38" t="n">
        <v>6227.78</v>
      </c>
      <c r="G177" s="35" t="n">
        <v>6227.78</v>
      </c>
      <c r="H177" s="41"/>
      <c r="I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232"/>
      <c r="E178" s="35" t="n">
        <v>775.54</v>
      </c>
      <c r="F178" s="38" t="n">
        <v>775.54</v>
      </c>
      <c r="G178" s="35" t="n">
        <v>775.54</v>
      </c>
      <c r="H178" s="41"/>
      <c r="I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44" t="s">
        <v>166</v>
      </c>
      <c r="E179" s="35" t="n">
        <v>2312.8</v>
      </c>
      <c r="F179" s="38" t="n">
        <v>2312.8</v>
      </c>
      <c r="G179" s="35" t="n">
        <v>2312.8</v>
      </c>
      <c r="H179" s="41"/>
      <c r="I179" s="41"/>
    </row>
    <row collapsed="false" customFormat="false" customHeight="false" hidden="true" ht="15.75" outlineLevel="0" r="180">
      <c r="A180" s="150"/>
      <c r="B180" s="150"/>
      <c r="C180" s="150"/>
      <c r="D180" s="149"/>
      <c r="E180" s="150"/>
      <c r="F180" s="152"/>
      <c r="G180" s="150"/>
      <c r="H180" s="150"/>
      <c r="I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150"/>
      <c r="I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50"/>
      <c r="I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50"/>
      <c r="I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/>
      <c r="I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</row>
    <row collapsed="false" customFormat="false" customHeight="false" hidden="true" ht="45" outlineLevel="0" r="192">
      <c r="A192" s="32"/>
      <c r="B192" s="32"/>
      <c r="C192" s="38" t="s">
        <v>178</v>
      </c>
      <c r="D192" s="214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6"/>
      <c r="E193" s="38" t="n">
        <v>4</v>
      </c>
      <c r="F193" s="38" t="n">
        <v>5</v>
      </c>
      <c r="G193" s="38" t="n">
        <v>6</v>
      </c>
      <c r="H193" s="32"/>
      <c r="I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865" t="n">
        <v>14079.15</v>
      </c>
      <c r="E194" s="35" t="s">
        <v>183</v>
      </c>
      <c r="F194" s="866" t="n">
        <v>1408</v>
      </c>
      <c r="G194" s="35" t="s">
        <v>183</v>
      </c>
      <c r="H194" s="41"/>
      <c r="I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865" t="n">
        <v>3113.89</v>
      </c>
      <c r="E195" s="35" t="s">
        <v>183</v>
      </c>
      <c r="F195" s="866" t="n">
        <v>311.389</v>
      </c>
      <c r="G195" s="35" t="s">
        <v>183</v>
      </c>
      <c r="H195" s="41"/>
      <c r="I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865" t="n">
        <v>3623.99</v>
      </c>
      <c r="E196" s="35" t="s">
        <v>183</v>
      </c>
      <c r="F196" s="866" t="n">
        <v>362.4</v>
      </c>
      <c r="G196" s="35" t="s">
        <v>183</v>
      </c>
      <c r="H196" s="41"/>
      <c r="I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865" t="n">
        <v>1156.4</v>
      </c>
      <c r="E197" s="35" t="s">
        <v>183</v>
      </c>
      <c r="F197" s="866" t="n">
        <v>115.64</v>
      </c>
      <c r="G197" s="35" t="s">
        <v>183</v>
      </c>
      <c r="H197" s="41"/>
      <c r="I197" s="41"/>
    </row>
    <row collapsed="false" customFormat="false" customHeight="false" hidden="true" ht="15.75" outlineLevel="0" r="198">
      <c r="A198" s="150"/>
      <c r="B198" s="150"/>
      <c r="C198" s="150"/>
      <c r="D198" s="149"/>
      <c r="E198" s="150"/>
      <c r="F198" s="152"/>
      <c r="G198" s="150"/>
      <c r="H198" s="150"/>
      <c r="I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1" t="s">
        <v>192</v>
      </c>
      <c r="E207" s="31"/>
      <c r="F207" s="31"/>
      <c r="G207" s="31"/>
    </row>
    <row collapsed="false" customFormat="false" customHeight="false" hidden="true" ht="45" outlineLevel="0" r="208">
      <c r="A208" s="217" t="s">
        <v>12</v>
      </c>
      <c r="B208" s="32"/>
      <c r="C208" s="32"/>
      <c r="D208" s="159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159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44"/>
      <c r="E210" s="219"/>
      <c r="F210" s="867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120" outlineLevel="0" r="214">
      <c r="A214" s="38" t="n">
        <v>1</v>
      </c>
      <c r="B214" s="222" t="s">
        <v>201</v>
      </c>
      <c r="C214" s="222" t="s">
        <v>202</v>
      </c>
      <c r="D214" s="54" t="n">
        <v>73.5</v>
      </c>
      <c r="E214" s="222" t="n">
        <v>73.6</v>
      </c>
      <c r="F214" s="38" t="n">
        <v>73.7</v>
      </c>
      <c r="G214" s="304" t="n">
        <v>73.8</v>
      </c>
    </row>
    <row collapsed="false" customFormat="false" customHeight="false" hidden="true" ht="180" outlineLevel="0" r="215">
      <c r="A215" s="38" t="n">
        <v>2</v>
      </c>
      <c r="B215" s="222" t="s">
        <v>203</v>
      </c>
      <c r="C215" s="222" t="s">
        <v>204</v>
      </c>
      <c r="D215" s="54" t="n">
        <v>1.7</v>
      </c>
      <c r="E215" s="222" t="n">
        <v>1.7</v>
      </c>
      <c r="F215" s="38" t="n">
        <v>1.7</v>
      </c>
      <c r="G215" s="304" t="n">
        <v>1.7</v>
      </c>
    </row>
    <row collapsed="false" customFormat="false" customHeight="false" hidden="true" ht="210" outlineLevel="0" r="216">
      <c r="A216" s="38" t="n">
        <v>3</v>
      </c>
      <c r="B216" s="222" t="s">
        <v>205</v>
      </c>
      <c r="C216" s="222" t="s">
        <v>204</v>
      </c>
      <c r="D216" s="54" t="n">
        <v>10</v>
      </c>
      <c r="E216" s="222" t="n">
        <v>10</v>
      </c>
      <c r="F216" s="38" t="n">
        <v>10</v>
      </c>
      <c r="G216" s="304" t="n">
        <v>10</v>
      </c>
    </row>
    <row collapsed="false" customFormat="false" customHeight="false" hidden="true" ht="90" outlineLevel="0" r="217">
      <c r="A217" s="38" t="n">
        <v>4</v>
      </c>
      <c r="B217" s="222" t="s">
        <v>206</v>
      </c>
      <c r="C217" s="222" t="s">
        <v>202</v>
      </c>
      <c r="D217" s="54" t="n">
        <v>91</v>
      </c>
      <c r="E217" s="222" t="n">
        <v>91.1</v>
      </c>
      <c r="F217" s="38" t="n">
        <v>91.2</v>
      </c>
      <c r="G217" s="304" t="n">
        <v>91.3</v>
      </c>
    </row>
    <row collapsed="false" customFormat="false" customHeight="false" hidden="true" ht="165" outlineLevel="0" r="218">
      <c r="A218" s="38" t="n">
        <v>5</v>
      </c>
      <c r="B218" s="222" t="s">
        <v>207</v>
      </c>
      <c r="C218" s="222" t="s">
        <v>208</v>
      </c>
      <c r="D218" s="54" t="n">
        <v>13.4</v>
      </c>
      <c r="E218" s="222" t="n">
        <v>14.7</v>
      </c>
      <c r="F218" s="38" t="n">
        <v>15.7</v>
      </c>
      <c r="G218" s="304" t="n">
        <v>17.1</v>
      </c>
    </row>
    <row collapsed="false" customFormat="false" customHeight="false" hidden="true" ht="225" outlineLevel="0" r="219">
      <c r="A219" s="38" t="n">
        <v>6</v>
      </c>
      <c r="B219" s="222" t="s">
        <v>209</v>
      </c>
      <c r="C219" s="222" t="s">
        <v>204</v>
      </c>
      <c r="D219" s="54" t="n">
        <v>100</v>
      </c>
      <c r="E219" s="222" t="n">
        <v>100</v>
      </c>
      <c r="F219" s="38" t="n">
        <v>100</v>
      </c>
      <c r="G219" s="304" t="n">
        <v>100</v>
      </c>
    </row>
    <row collapsed="false" customFormat="false" customHeight="false" hidden="true" ht="225" outlineLevel="0" r="220">
      <c r="A220" s="38" t="n">
        <v>7</v>
      </c>
      <c r="B220" s="222" t="s">
        <v>210</v>
      </c>
      <c r="C220" s="222" t="s">
        <v>204</v>
      </c>
      <c r="D220" s="54" t="n">
        <v>100</v>
      </c>
      <c r="E220" s="222" t="n">
        <v>100</v>
      </c>
      <c r="F220" s="38" t="n">
        <v>100</v>
      </c>
      <c r="G220" s="304" t="n">
        <v>100</v>
      </c>
    </row>
    <row collapsed="false" customFormat="false" customHeight="false" hidden="true" ht="120" outlineLevel="0" r="221">
      <c r="A221" s="38" t="n">
        <v>8</v>
      </c>
      <c r="B221" s="222" t="s">
        <v>211</v>
      </c>
      <c r="C221" s="222" t="s">
        <v>212</v>
      </c>
      <c r="D221" s="54" t="n">
        <v>17</v>
      </c>
      <c r="E221" s="222" t="n">
        <v>18</v>
      </c>
      <c r="F221" s="38" t="n">
        <v>18</v>
      </c>
      <c r="G221" s="304" t="n">
        <v>19</v>
      </c>
    </row>
    <row collapsed="false" customFormat="false" customHeight="false" hidden="true" ht="165" outlineLevel="0" r="222">
      <c r="A222" s="38" t="n">
        <v>9</v>
      </c>
      <c r="B222" s="222" t="s">
        <v>213</v>
      </c>
      <c r="C222" s="222" t="s">
        <v>212</v>
      </c>
      <c r="D222" s="54" t="n">
        <v>1</v>
      </c>
      <c r="E222" s="222" t="n">
        <v>2</v>
      </c>
      <c r="F222" s="38" t="n">
        <v>3</v>
      </c>
      <c r="G222" s="304" t="n">
        <v>1</v>
      </c>
    </row>
    <row collapsed="false" customFormat="false" customHeight="false" hidden="true" ht="240" outlineLevel="0" r="223">
      <c r="A223" s="38" t="n">
        <v>10</v>
      </c>
      <c r="B223" s="222" t="s">
        <v>214</v>
      </c>
      <c r="C223" s="222" t="s">
        <v>204</v>
      </c>
      <c r="D223" s="54" t="n">
        <v>55.7</v>
      </c>
      <c r="E223" s="222" t="n">
        <v>74</v>
      </c>
      <c r="F223" s="38" t="n">
        <v>84</v>
      </c>
      <c r="G223" s="304" t="n">
        <v>90</v>
      </c>
    </row>
    <row collapsed="false" customFormat="false" customHeight="false" hidden="true" ht="90" outlineLevel="0" r="224">
      <c r="A224" s="38" t="n">
        <v>11</v>
      </c>
      <c r="B224" s="222" t="s">
        <v>215</v>
      </c>
      <c r="C224" s="222" t="s">
        <v>204</v>
      </c>
      <c r="D224" s="54" t="n">
        <v>29.6</v>
      </c>
      <c r="E224" s="222" t="n">
        <v>20</v>
      </c>
      <c r="F224" s="38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120" outlineLevel="0" r="226">
      <c r="A226" s="38" t="n">
        <v>12</v>
      </c>
      <c r="B226" s="222" t="s">
        <v>217</v>
      </c>
      <c r="C226" s="222" t="s">
        <v>218</v>
      </c>
      <c r="D226" s="54" t="n">
        <v>165</v>
      </c>
      <c r="E226" s="222" t="n">
        <v>190.64</v>
      </c>
      <c r="F226" s="38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255" outlineLevel="0" r="229">
      <c r="A229" s="38" t="n">
        <v>13</v>
      </c>
      <c r="B229" s="35" t="s">
        <v>221</v>
      </c>
      <c r="C229" s="35" t="s">
        <v>204</v>
      </c>
      <c r="D229" s="44" t="n">
        <v>12.4</v>
      </c>
      <c r="E229" s="35" t="n">
        <v>13</v>
      </c>
      <c r="F229" s="38" t="n">
        <v>13</v>
      </c>
      <c r="G229" s="304" t="n">
        <v>14</v>
      </c>
    </row>
    <row collapsed="false" customFormat="false" customHeight="false" hidden="true" ht="105" outlineLevel="0" r="230">
      <c r="A230" s="38" t="n">
        <v>14</v>
      </c>
      <c r="B230" s="35" t="s">
        <v>222</v>
      </c>
      <c r="C230" s="35" t="s">
        <v>223</v>
      </c>
      <c r="D230" s="44" t="n">
        <v>800</v>
      </c>
      <c r="E230" s="35" t="n">
        <v>950</v>
      </c>
      <c r="F230" s="38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65" outlineLevel="0" r="232">
      <c r="A232" s="213" t="n">
        <v>15</v>
      </c>
      <c r="B232" s="503" t="s">
        <v>225</v>
      </c>
      <c r="C232" s="41" t="s">
        <v>223</v>
      </c>
      <c r="D232" s="868" t="s">
        <v>226</v>
      </c>
      <c r="E232" s="224" t="s">
        <v>226</v>
      </c>
      <c r="F232" s="213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105" outlineLevel="0" r="235">
      <c r="A235" s="222" t="n">
        <v>16</v>
      </c>
      <c r="B235" s="222" t="s">
        <v>229</v>
      </c>
      <c r="C235" s="222" t="s">
        <v>223</v>
      </c>
      <c r="D235" s="54" t="n">
        <v>3890</v>
      </c>
      <c r="E235" s="222" t="n">
        <v>3940</v>
      </c>
      <c r="F235" s="38" t="n">
        <v>4000</v>
      </c>
      <c r="G235" s="304" t="n">
        <v>4050</v>
      </c>
    </row>
    <row collapsed="false" customFormat="false" customHeight="false" hidden="true" ht="135" outlineLevel="0" r="236">
      <c r="A236" s="222" t="n">
        <v>17</v>
      </c>
      <c r="B236" s="222" t="s">
        <v>230</v>
      </c>
      <c r="C236" s="222" t="s">
        <v>204</v>
      </c>
      <c r="D236" s="54" t="n">
        <v>7.7</v>
      </c>
      <c r="E236" s="222" t="n">
        <v>7.7</v>
      </c>
      <c r="F236" s="38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63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true" hidden="false" ht="21.9" outlineLevel="0" r="241">
      <c r="A241" s="58"/>
      <c r="B241" s="58"/>
      <c r="C241" s="58"/>
      <c r="D241" s="58"/>
      <c r="E241" s="58"/>
      <c r="F241" s="58"/>
      <c r="G241" s="58"/>
      <c r="K241" s="8" t="s">
        <v>82</v>
      </c>
    </row>
    <row collapsed="false" customFormat="false" customHeight="true" hidden="false" ht="47.1" outlineLevel="0" r="242">
      <c r="A242" s="58"/>
      <c r="B242" s="58"/>
      <c r="C242" s="58"/>
      <c r="D242" s="58"/>
      <c r="E242" s="58"/>
      <c r="F242" s="58"/>
      <c r="G242" s="58"/>
      <c r="I242" s="625" t="s">
        <v>523</v>
      </c>
      <c r="J242" s="625"/>
      <c r="K242" s="625"/>
    </row>
    <row collapsed="false" customFormat="false" customHeight="true" hidden="false" ht="25.15" outlineLevel="0" r="243">
      <c r="A243" s="58"/>
      <c r="B243" s="58"/>
      <c r="C243" s="58"/>
      <c r="D243" s="58"/>
      <c r="E243" s="58"/>
      <c r="F243" s="58"/>
      <c r="G243" s="58"/>
      <c r="I243" s="625" t="s">
        <v>2</v>
      </c>
      <c r="J243" s="625"/>
      <c r="K243" s="625"/>
    </row>
    <row collapsed="false" customFormat="false" customHeight="true" hidden="false" ht="18.65" outlineLevel="0" r="244">
      <c r="A244" s="58"/>
      <c r="B244" s="58"/>
      <c r="C244" s="58"/>
      <c r="D244" s="58"/>
      <c r="E244" s="58"/>
      <c r="F244" s="58"/>
      <c r="G244" s="58"/>
      <c r="I244" s="60"/>
      <c r="J244" s="625" t="s">
        <v>524</v>
      </c>
      <c r="K244" s="625"/>
    </row>
    <row collapsed="false" customFormat="false" customHeight="true" hidden="false" ht="20.95" outlineLevel="0" r="245">
      <c r="A245" s="5" t="s">
        <v>84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collapsed="false" customFormat="false" customHeight="true" hidden="false" ht="17.25" outlineLevel="0" r="246">
      <c r="A246" s="832" t="s">
        <v>525</v>
      </c>
      <c r="B246" s="832"/>
      <c r="C246" s="832"/>
      <c r="D246" s="832"/>
      <c r="E246" s="832"/>
      <c r="F246" s="832"/>
      <c r="G246" s="832"/>
      <c r="H246" s="832"/>
      <c r="I246" s="832"/>
      <c r="J246" s="832"/>
      <c r="K246" s="832"/>
    </row>
    <row collapsed="false" customFormat="false" customHeight="true" hidden="false" ht="9.95" outlineLevel="0" r="247">
      <c r="A247" s="869"/>
      <c r="B247" s="834"/>
      <c r="C247" s="834"/>
      <c r="D247" s="834"/>
      <c r="E247" s="834"/>
      <c r="F247" s="834"/>
      <c r="G247" s="834"/>
      <c r="H247" s="834"/>
      <c r="I247" s="834"/>
      <c r="J247" s="834"/>
      <c r="K247" s="834"/>
    </row>
    <row collapsed="false" customFormat="false" customHeight="true" hidden="false" ht="54.75" outlineLevel="0" r="248">
      <c r="A248" s="66" t="s">
        <v>189</v>
      </c>
      <c r="B248" s="66" t="s">
        <v>235</v>
      </c>
      <c r="C248" s="66" t="s">
        <v>87</v>
      </c>
      <c r="D248" s="66" t="s">
        <v>236</v>
      </c>
      <c r="E248" s="66" t="s">
        <v>89</v>
      </c>
      <c r="F248" s="66" t="s">
        <v>237</v>
      </c>
      <c r="G248" s="66"/>
      <c r="H248" s="66"/>
      <c r="I248" s="66"/>
      <c r="J248" s="66"/>
      <c r="K248" s="66"/>
    </row>
    <row collapsed="false" customFormat="false" customHeight="true" hidden="false" ht="35.25" outlineLevel="0" r="249">
      <c r="A249" s="66"/>
      <c r="B249" s="66"/>
      <c r="C249" s="66"/>
      <c r="D249" s="66"/>
      <c r="E249" s="66"/>
      <c r="F249" s="66" t="s">
        <v>93</v>
      </c>
      <c r="G249" s="66"/>
      <c r="H249" s="66" t="s">
        <v>238</v>
      </c>
      <c r="I249" s="66" t="s">
        <v>95</v>
      </c>
      <c r="J249" s="66" t="s">
        <v>96</v>
      </c>
      <c r="K249" s="66" t="s">
        <v>97</v>
      </c>
    </row>
    <row collapsed="false" customFormat="false" customHeight="true" hidden="false" ht="14.1" outlineLevel="0" r="250">
      <c r="A250" s="630" t="n">
        <v>1</v>
      </c>
      <c r="B250" s="630" t="n">
        <v>2</v>
      </c>
      <c r="C250" s="630" t="n">
        <v>3</v>
      </c>
      <c r="D250" s="630" t="n">
        <v>4</v>
      </c>
      <c r="E250" s="630" t="n">
        <v>5</v>
      </c>
      <c r="F250" s="630" t="n">
        <v>6</v>
      </c>
      <c r="G250" s="630"/>
      <c r="H250" s="630" t="n">
        <v>7</v>
      </c>
      <c r="I250" s="630" t="n">
        <v>8</v>
      </c>
      <c r="J250" s="630" t="n">
        <v>9</v>
      </c>
      <c r="K250" s="630" t="n">
        <v>10</v>
      </c>
    </row>
    <row collapsed="false" customFormat="false" customHeight="true" hidden="false" ht="18.75" outlineLevel="0" r="251">
      <c r="A251" s="68" t="n">
        <v>1</v>
      </c>
      <c r="B251" s="68" t="s">
        <v>105</v>
      </c>
      <c r="C251" s="836" t="s">
        <v>526</v>
      </c>
      <c r="D251" s="836" t="s">
        <v>242</v>
      </c>
      <c r="E251" s="870" t="n">
        <v>2017</v>
      </c>
      <c r="F251" s="870"/>
      <c r="G251" s="871" t="n">
        <f aca="false">G252+G253+G254+G255</f>
        <v>83040.79881</v>
      </c>
      <c r="H251" s="871" t="n">
        <f aca="false">H252+H253+H254</f>
        <v>12.2</v>
      </c>
      <c r="I251" s="872" t="n">
        <f aca="false">I252+I253+I254</f>
        <v>12265.1</v>
      </c>
      <c r="J251" s="872" t="n">
        <f aca="false">J252+J253+J254+J255</f>
        <v>11631.5</v>
      </c>
      <c r="K251" s="871" t="n">
        <f aca="false">K252+K253+K254</f>
        <v>59131.99881</v>
      </c>
    </row>
    <row collapsed="false" customFormat="false" customHeight="true" hidden="false" ht="20.95" outlineLevel="0" r="252">
      <c r="A252" s="68"/>
      <c r="B252" s="68"/>
      <c r="C252" s="836"/>
      <c r="D252" s="836"/>
      <c r="E252" s="870"/>
      <c r="F252" s="870" t="s">
        <v>101</v>
      </c>
      <c r="G252" s="873" t="n">
        <f aca="false">H252+I252+J252+K252</f>
        <v>28204.69663</v>
      </c>
      <c r="H252" s="873" t="n">
        <v>0</v>
      </c>
      <c r="I252" s="873" t="n">
        <f aca="false">I269+I282+I435</f>
        <v>3766.856</v>
      </c>
      <c r="J252" s="873" t="n">
        <f aca="false">J269+J282+J435</f>
        <v>3446.856</v>
      </c>
      <c r="K252" s="874" t="n">
        <f aca="false">K269+K282+K435</f>
        <v>20990.98463</v>
      </c>
    </row>
    <row collapsed="false" customFormat="false" customHeight="true" hidden="false" ht="16.5" outlineLevel="0" r="253">
      <c r="A253" s="68"/>
      <c r="B253" s="68"/>
      <c r="C253" s="836"/>
      <c r="D253" s="836"/>
      <c r="E253" s="870"/>
      <c r="F253" s="870" t="s">
        <v>102</v>
      </c>
      <c r="G253" s="873" t="n">
        <f aca="false">H253+I253+J253+K253</f>
        <v>26742.25424</v>
      </c>
      <c r="H253" s="873" t="n">
        <v>0</v>
      </c>
      <c r="I253" s="873" t="n">
        <f aca="false">I270+I282+I436</f>
        <v>3914.443</v>
      </c>
      <c r="J253" s="873" t="n">
        <f aca="false">J270+J283+J436+J447</f>
        <v>3709.443</v>
      </c>
      <c r="K253" s="874" t="n">
        <f aca="false">K270+K283+K436</f>
        <v>19118.36824</v>
      </c>
    </row>
    <row collapsed="false" customFormat="false" customHeight="true" hidden="false" ht="16.5" outlineLevel="0" r="254">
      <c r="A254" s="68"/>
      <c r="B254" s="68"/>
      <c r="C254" s="836"/>
      <c r="D254" s="836"/>
      <c r="E254" s="870"/>
      <c r="F254" s="870" t="s">
        <v>103</v>
      </c>
      <c r="G254" s="874" t="n">
        <f aca="false">H254+I254+J254+K254</f>
        <v>28093.84794</v>
      </c>
      <c r="H254" s="873" t="n">
        <f aca="false">H452</f>
        <v>12.2</v>
      </c>
      <c r="I254" s="873" t="n">
        <f aca="false">I271+I284+I452</f>
        <v>4583.801</v>
      </c>
      <c r="J254" s="875" t="n">
        <f aca="false">J271+J284+J437</f>
        <v>4475.201</v>
      </c>
      <c r="K254" s="874" t="n">
        <f aca="false">K271+K284+K452</f>
        <v>19022.64594</v>
      </c>
    </row>
    <row collapsed="false" customFormat="false" customHeight="true" hidden="false" ht="16.5" outlineLevel="0" r="255">
      <c r="A255" s="68"/>
      <c r="B255" s="68"/>
      <c r="C255" s="836"/>
      <c r="D255" s="836"/>
      <c r="E255" s="870"/>
      <c r="F255" s="870" t="s">
        <v>107</v>
      </c>
      <c r="G255" s="876" t="n">
        <f aca="false">H255+I255+J255+K255</f>
        <v>0</v>
      </c>
      <c r="H255" s="873" t="n">
        <f aca="false">H447</f>
        <v>0</v>
      </c>
      <c r="I255" s="873" t="n">
        <f aca="false">I447</f>
        <v>0</v>
      </c>
      <c r="J255" s="873" t="n">
        <v>0</v>
      </c>
      <c r="K255" s="876" t="n">
        <f aca="false">K447</f>
        <v>0</v>
      </c>
    </row>
    <row collapsed="false" customFormat="false" customHeight="true" hidden="false" ht="16.5" outlineLevel="0" r="256">
      <c r="A256" s="68"/>
      <c r="B256" s="68"/>
      <c r="C256" s="836"/>
      <c r="D256" s="836"/>
      <c r="E256" s="66" t="n">
        <v>2018</v>
      </c>
      <c r="F256" s="66"/>
      <c r="G256" s="877" t="n">
        <f aca="false">SUM(G257:G259)</f>
        <v>96246.9</v>
      </c>
      <c r="H256" s="878" t="n">
        <f aca="false">SUM(H257:H259)</f>
        <v>0</v>
      </c>
      <c r="I256" s="877" t="n">
        <f aca="false">SUM(I257:I259)</f>
        <v>25736.2</v>
      </c>
      <c r="J256" s="879" t="n">
        <f aca="false">SUM(J257:J259)</f>
        <v>9026.1</v>
      </c>
      <c r="K256" s="877" t="n">
        <f aca="false">SUM(K257:K259)</f>
        <v>61484.6</v>
      </c>
    </row>
    <row collapsed="false" customFormat="false" customHeight="true" hidden="false" ht="16.5" outlineLevel="0" r="257">
      <c r="A257" s="68"/>
      <c r="B257" s="68"/>
      <c r="C257" s="836"/>
      <c r="D257" s="836"/>
      <c r="E257" s="66"/>
      <c r="F257" s="66" t="s">
        <v>101</v>
      </c>
      <c r="G257" s="880" t="n">
        <f aca="false">SUM(H257:K257)</f>
        <v>35436.9</v>
      </c>
      <c r="H257" s="667" t="n">
        <v>0</v>
      </c>
      <c r="I257" s="667" t="n">
        <f aca="false">I273+I286+I439+I455</f>
        <v>13919.4</v>
      </c>
      <c r="J257" s="667" t="n">
        <f aca="false">J273+J286+J439</f>
        <v>2027.4</v>
      </c>
      <c r="K257" s="880" t="n">
        <f aca="false">K273+K286+K439</f>
        <v>19490.1</v>
      </c>
    </row>
    <row collapsed="false" customFormat="false" customHeight="true" hidden="false" ht="16.5" outlineLevel="0" r="258">
      <c r="A258" s="68"/>
      <c r="B258" s="68"/>
      <c r="C258" s="836"/>
      <c r="D258" s="836"/>
      <c r="E258" s="66"/>
      <c r="F258" s="66" t="s">
        <v>102</v>
      </c>
      <c r="G258" s="880" t="n">
        <f aca="false">SUM(H258:K258)</f>
        <v>30860.2</v>
      </c>
      <c r="H258" s="667" t="n">
        <v>0</v>
      </c>
      <c r="I258" s="667" t="n">
        <f aca="false">I274+I287+I440</f>
        <v>5692.4</v>
      </c>
      <c r="J258" s="667" t="n">
        <f aca="false">J274+J287+J440+J449</f>
        <v>2787.6</v>
      </c>
      <c r="K258" s="880" t="n">
        <f aca="false">K274+K287+K440</f>
        <v>22380.2</v>
      </c>
    </row>
    <row collapsed="false" customFormat="false" customHeight="true" hidden="false" ht="16.5" outlineLevel="0" r="259">
      <c r="A259" s="68"/>
      <c r="B259" s="68"/>
      <c r="C259" s="836"/>
      <c r="D259" s="836"/>
      <c r="E259" s="66"/>
      <c r="F259" s="66" t="s">
        <v>103</v>
      </c>
      <c r="G259" s="881" t="n">
        <f aca="false">SUM(H259:K259)</f>
        <v>29949.8</v>
      </c>
      <c r="H259" s="667" t="n">
        <v>0</v>
      </c>
      <c r="I259" s="667" t="n">
        <f aca="false">I275+I288+I441+I454+I461</f>
        <v>6124.4</v>
      </c>
      <c r="J259" s="667" t="n">
        <f aca="false">J275+J288+J454+J461</f>
        <v>4211.1</v>
      </c>
      <c r="K259" s="881" t="n">
        <f aca="false">K275+K288+K441+K454+K461</f>
        <v>19614.3</v>
      </c>
    </row>
    <row collapsed="false" customFormat="false" customHeight="true" hidden="false" ht="15.75" outlineLevel="0" r="260">
      <c r="A260" s="68"/>
      <c r="B260" s="68"/>
      <c r="C260" s="836"/>
      <c r="D260" s="836"/>
      <c r="E260" s="66" t="n">
        <v>2019</v>
      </c>
      <c r="F260" s="66"/>
      <c r="G260" s="879" t="n">
        <f aca="false">SUM(G261:G263)</f>
        <v>79594.8</v>
      </c>
      <c r="H260" s="878" t="n">
        <f aca="false">SUM(H261:H263)</f>
        <v>0</v>
      </c>
      <c r="I260" s="879" t="n">
        <f aca="false">SUM(I261:I263)</f>
        <v>9854.3</v>
      </c>
      <c r="J260" s="879" t="n">
        <f aca="false">SUM(J261:J263)</f>
        <v>9026.1</v>
      </c>
      <c r="K260" s="879" t="n">
        <f aca="false">SUM(K261:K263)</f>
        <v>60714.4</v>
      </c>
    </row>
    <row collapsed="false" customFormat="false" customHeight="true" hidden="false" ht="15.75" outlineLevel="0" r="261">
      <c r="A261" s="68"/>
      <c r="B261" s="68"/>
      <c r="C261" s="836"/>
      <c r="D261" s="836"/>
      <c r="E261" s="66"/>
      <c r="F261" s="66" t="s">
        <v>101</v>
      </c>
      <c r="G261" s="880" t="n">
        <f aca="false">SUM(H261:K261)</f>
        <v>30932.6</v>
      </c>
      <c r="H261" s="667" t="n">
        <v>0</v>
      </c>
      <c r="I261" s="667" t="n">
        <f aca="false">I277+I290+I443+I458</f>
        <v>9637.2</v>
      </c>
      <c r="J261" s="667" t="n">
        <f aca="false">J277+J290+J443</f>
        <v>2027.4</v>
      </c>
      <c r="K261" s="880" t="n">
        <f aca="false">K277+K290+K443</f>
        <v>19268</v>
      </c>
    </row>
    <row collapsed="false" customFormat="false" customHeight="true" hidden="false" ht="15.75" outlineLevel="0" r="262">
      <c r="A262" s="68"/>
      <c r="B262" s="68"/>
      <c r="C262" s="836"/>
      <c r="D262" s="836"/>
      <c r="E262" s="66"/>
      <c r="F262" s="66" t="s">
        <v>102</v>
      </c>
      <c r="G262" s="880" t="n">
        <f aca="false">SUM(H262:K262)</f>
        <v>24914.6</v>
      </c>
      <c r="H262" s="667" t="n">
        <v>0</v>
      </c>
      <c r="I262" s="667" t="n">
        <f aca="false">I278+I291+I444</f>
        <v>0</v>
      </c>
      <c r="J262" s="667" t="n">
        <f aca="false">J278+J291+J444</f>
        <v>2787.6</v>
      </c>
      <c r="K262" s="880" t="n">
        <f aca="false">K278+K291+K444</f>
        <v>22127</v>
      </c>
    </row>
    <row collapsed="false" customFormat="false" customHeight="true" hidden="false" ht="15.75" outlineLevel="0" r="263">
      <c r="A263" s="68"/>
      <c r="B263" s="68"/>
      <c r="C263" s="836"/>
      <c r="D263" s="836"/>
      <c r="E263" s="66"/>
      <c r="F263" s="66" t="s">
        <v>103</v>
      </c>
      <c r="G263" s="880" t="n">
        <f aca="false">SUM(H263:K263)</f>
        <v>23747.6</v>
      </c>
      <c r="H263" s="667" t="n">
        <v>0</v>
      </c>
      <c r="I263" s="667" t="n">
        <f aca="false">I279+I292+I445+I457+I462</f>
        <v>217.1</v>
      </c>
      <c r="J263" s="667" t="n">
        <f aca="false">J279+J292+J457+J462</f>
        <v>4211.1</v>
      </c>
      <c r="K263" s="880" t="n">
        <f aca="false">K279+K292+K445+K457+K462</f>
        <v>19319.4</v>
      </c>
    </row>
    <row collapsed="false" customFormat="false" customHeight="true" hidden="false" ht="16.5" outlineLevel="0" r="264">
      <c r="A264" s="882"/>
      <c r="B264" s="883" t="s">
        <v>100</v>
      </c>
      <c r="C264" s="884"/>
      <c r="D264" s="884"/>
      <c r="E264" s="884"/>
      <c r="F264" s="885"/>
      <c r="G264" s="886" t="n">
        <f aca="false">G251+G256+G260</f>
        <v>258882.49881</v>
      </c>
      <c r="H264" s="887" t="n">
        <f aca="false">H251+H256+H260</f>
        <v>12.2</v>
      </c>
      <c r="I264" s="888" t="n">
        <f aca="false">I251+I256+I260</f>
        <v>47855.6</v>
      </c>
      <c r="J264" s="887" t="n">
        <f aca="false">J251+J256+J260</f>
        <v>29683.7</v>
      </c>
      <c r="K264" s="886" t="n">
        <f aca="false">K251+K256+K260</f>
        <v>181330.99881</v>
      </c>
    </row>
    <row collapsed="false" customFormat="false" customHeight="true" hidden="false" ht="16.5" outlineLevel="0" r="265">
      <c r="A265" s="882"/>
      <c r="B265" s="883"/>
      <c r="C265" s="884"/>
      <c r="D265" s="884"/>
      <c r="E265" s="884"/>
      <c r="F265" s="885" t="s">
        <v>101</v>
      </c>
      <c r="G265" s="886" t="n">
        <f aca="false">G252+G257+G261</f>
        <v>94574.19663</v>
      </c>
      <c r="H265" s="889" t="n">
        <f aca="false">H252+H257+H261</f>
        <v>0</v>
      </c>
      <c r="I265" s="890" t="n">
        <f aca="false">I252+I257+I261</f>
        <v>27323.456</v>
      </c>
      <c r="J265" s="890" t="n">
        <f aca="false">J252+J257+J261</f>
        <v>7501.656</v>
      </c>
      <c r="K265" s="886" t="n">
        <f aca="false">K252+K257+K261</f>
        <v>59749.08463</v>
      </c>
    </row>
    <row collapsed="false" customFormat="false" customHeight="true" hidden="false" ht="16.5" outlineLevel="0" r="266">
      <c r="A266" s="882"/>
      <c r="B266" s="883"/>
      <c r="C266" s="884"/>
      <c r="D266" s="884"/>
      <c r="E266" s="884"/>
      <c r="F266" s="885" t="s">
        <v>102</v>
      </c>
      <c r="G266" s="886" t="n">
        <f aca="false">G253+G258+G262</f>
        <v>82517.05424</v>
      </c>
      <c r="H266" s="889" t="n">
        <f aca="false">H253+H258+H262</f>
        <v>0</v>
      </c>
      <c r="I266" s="890" t="n">
        <f aca="false">I253+I258+I262</f>
        <v>9606.843</v>
      </c>
      <c r="J266" s="890" t="n">
        <f aca="false">J253+J258+J262</f>
        <v>9284.643</v>
      </c>
      <c r="K266" s="886" t="n">
        <f aca="false">K253+K258+K262</f>
        <v>63625.56824</v>
      </c>
    </row>
    <row collapsed="false" customFormat="false" customHeight="true" hidden="false" ht="16.5" outlineLevel="0" r="267">
      <c r="A267" s="882"/>
      <c r="B267" s="883"/>
      <c r="C267" s="884"/>
      <c r="D267" s="884"/>
      <c r="E267" s="884"/>
      <c r="F267" s="885" t="s">
        <v>103</v>
      </c>
      <c r="G267" s="886" t="n">
        <f aca="false">G254+G259+G263</f>
        <v>81791.24794</v>
      </c>
      <c r="H267" s="887" t="n">
        <f aca="false">H254+H259+H263</f>
        <v>12.2</v>
      </c>
      <c r="I267" s="888" t="n">
        <f aca="false">I254+I259+I263</f>
        <v>10925.301</v>
      </c>
      <c r="J267" s="887" t="n">
        <f aca="false">J254+J259+J263</f>
        <v>12897.401</v>
      </c>
      <c r="K267" s="886" t="n">
        <f aca="false">K254+K259+K263</f>
        <v>57956.34594</v>
      </c>
    </row>
    <row collapsed="false" customFormat="false" customHeight="true" hidden="false" ht="16.7" outlineLevel="0" r="268">
      <c r="A268" s="891" t="s">
        <v>18</v>
      </c>
      <c r="B268" s="892" t="s">
        <v>19</v>
      </c>
      <c r="C268" s="893" t="s">
        <v>108</v>
      </c>
      <c r="D268" s="893" t="s">
        <v>247</v>
      </c>
      <c r="E268" s="870" t="n">
        <v>2017</v>
      </c>
      <c r="F268" s="870"/>
      <c r="G268" s="871" t="n">
        <f aca="false">G269+G270+G271</f>
        <v>80531.49881</v>
      </c>
      <c r="H268" s="871" t="n">
        <f aca="false">H269+H270+H271</f>
        <v>0</v>
      </c>
      <c r="I268" s="872" t="n">
        <f aca="false">I269+I270+I271</f>
        <v>11516.5</v>
      </c>
      <c r="J268" s="872" t="n">
        <f aca="false">J269+J270+J271</f>
        <v>11516.5</v>
      </c>
      <c r="K268" s="894" t="n">
        <f aca="false">K269+K270+K271</f>
        <v>57498.49881</v>
      </c>
    </row>
    <row collapsed="false" customFormat="false" customHeight="true" hidden="false" ht="20.1" outlineLevel="0" r="269">
      <c r="A269" s="891"/>
      <c r="B269" s="892"/>
      <c r="C269" s="893"/>
      <c r="D269" s="893"/>
      <c r="E269" s="870"/>
      <c r="F269" s="870" t="s">
        <v>101</v>
      </c>
      <c r="G269" s="873" t="n">
        <f aca="false">H269+I269+J269+K269</f>
        <v>26699.39663</v>
      </c>
      <c r="H269" s="873" t="n">
        <v>0</v>
      </c>
      <c r="I269" s="873" t="n">
        <v>3446.856</v>
      </c>
      <c r="J269" s="873" t="n">
        <v>3446.856</v>
      </c>
      <c r="K269" s="874" t="n">
        <v>19805.68463</v>
      </c>
    </row>
    <row collapsed="false" customFormat="false" customHeight="true" hidden="false" ht="17.65" outlineLevel="0" r="270">
      <c r="A270" s="891"/>
      <c r="B270" s="892"/>
      <c r="C270" s="893"/>
      <c r="D270" s="893"/>
      <c r="E270" s="870"/>
      <c r="F270" s="870" t="s">
        <v>102</v>
      </c>
      <c r="G270" s="874" t="n">
        <f aca="false">H270+I270+J270+K270</f>
        <v>25976.65424</v>
      </c>
      <c r="H270" s="873" t="n">
        <v>0</v>
      </c>
      <c r="I270" s="873" t="n">
        <v>3594.443</v>
      </c>
      <c r="J270" s="873" t="n">
        <v>3594.443</v>
      </c>
      <c r="K270" s="874" t="n">
        <v>18787.76824</v>
      </c>
    </row>
    <row collapsed="false" customFormat="false" customHeight="true" hidden="false" ht="19.35" outlineLevel="0" r="271">
      <c r="A271" s="891"/>
      <c r="B271" s="892"/>
      <c r="C271" s="893"/>
      <c r="D271" s="893"/>
      <c r="E271" s="870"/>
      <c r="F271" s="870" t="s">
        <v>103</v>
      </c>
      <c r="G271" s="873" t="n">
        <f aca="false">H271+I271+J271+K271</f>
        <v>27855.44794</v>
      </c>
      <c r="H271" s="873" t="n">
        <v>0</v>
      </c>
      <c r="I271" s="873" t="n">
        <v>4475.201</v>
      </c>
      <c r="J271" s="873" t="n">
        <v>4475.201</v>
      </c>
      <c r="K271" s="874" t="n">
        <v>18905.04594</v>
      </c>
    </row>
    <row collapsed="false" customFormat="false" customHeight="true" hidden="false" ht="17.65" outlineLevel="0" r="272">
      <c r="A272" s="891"/>
      <c r="B272" s="892"/>
      <c r="C272" s="893"/>
      <c r="D272" s="893"/>
      <c r="E272" s="66" t="n">
        <v>2018</v>
      </c>
      <c r="F272" s="66"/>
      <c r="G272" s="879" t="n">
        <f aca="false">G273+G274+G275</f>
        <v>83137.9</v>
      </c>
      <c r="H272" s="895" t="n">
        <f aca="false">H273+H274+H275</f>
        <v>0</v>
      </c>
      <c r="I272" s="895" t="n">
        <f aca="false">I273+I274+I275</f>
        <v>15848.1</v>
      </c>
      <c r="J272" s="895" t="n">
        <f aca="false">J273+J274+J275</f>
        <v>7761</v>
      </c>
      <c r="K272" s="879" t="n">
        <f aca="false">K273+K274+K275</f>
        <v>59528.8</v>
      </c>
    </row>
    <row collapsed="false" customFormat="false" customHeight="true" hidden="false" ht="19.35" outlineLevel="0" r="273">
      <c r="A273" s="891"/>
      <c r="B273" s="892"/>
      <c r="C273" s="893"/>
      <c r="D273" s="893"/>
      <c r="E273" s="66"/>
      <c r="F273" s="66" t="s">
        <v>101</v>
      </c>
      <c r="G273" s="880" t="n">
        <f aca="false">SUM(H273:K273)</f>
        <v>25385.2</v>
      </c>
      <c r="H273" s="667" t="n">
        <v>0</v>
      </c>
      <c r="I273" s="667" t="n">
        <v>4139.9</v>
      </c>
      <c r="J273" s="667" t="n">
        <v>2027.4</v>
      </c>
      <c r="K273" s="880" t="n">
        <v>19217.9</v>
      </c>
    </row>
    <row collapsed="false" customFormat="false" customHeight="true" hidden="false" ht="16.7" outlineLevel="0" r="274">
      <c r="A274" s="891"/>
      <c r="B274" s="892"/>
      <c r="C274" s="893"/>
      <c r="D274" s="893"/>
      <c r="E274" s="66"/>
      <c r="F274" s="66" t="s">
        <v>102</v>
      </c>
      <c r="G274" s="880" t="n">
        <f aca="false">SUM(H274:K274)</f>
        <v>29360.2</v>
      </c>
      <c r="H274" s="667" t="n">
        <v>0</v>
      </c>
      <c r="I274" s="667" t="n">
        <v>5692.4</v>
      </c>
      <c r="J274" s="667" t="n">
        <v>2787.6</v>
      </c>
      <c r="K274" s="880" t="n">
        <v>20880.2</v>
      </c>
    </row>
    <row collapsed="false" customFormat="false" customHeight="true" hidden="false" ht="17.65" outlineLevel="0" r="275">
      <c r="A275" s="891"/>
      <c r="B275" s="892"/>
      <c r="C275" s="893"/>
      <c r="D275" s="893"/>
      <c r="E275" s="66"/>
      <c r="F275" s="66" t="s">
        <v>103</v>
      </c>
      <c r="G275" s="880" t="n">
        <f aca="false">SUM(H275:K275)</f>
        <v>28392.5</v>
      </c>
      <c r="H275" s="667" t="n">
        <v>0</v>
      </c>
      <c r="I275" s="667" t="n">
        <v>6015.8</v>
      </c>
      <c r="J275" s="880" t="n">
        <v>2946</v>
      </c>
      <c r="K275" s="880" t="n">
        <v>19430.7</v>
      </c>
    </row>
    <row collapsed="false" customFormat="false" customHeight="true" hidden="false" ht="20.1" outlineLevel="0" r="276">
      <c r="A276" s="891"/>
      <c r="B276" s="892"/>
      <c r="C276" s="893"/>
      <c r="D276" s="893"/>
      <c r="E276" s="66" t="n">
        <v>2019</v>
      </c>
      <c r="F276" s="66"/>
      <c r="G276" s="879" t="n">
        <f aca="false">G277+G278+G279</f>
        <v>66534.8</v>
      </c>
      <c r="H276" s="895" t="n">
        <f aca="false">H277+H278+H279</f>
        <v>0</v>
      </c>
      <c r="I276" s="895" t="n">
        <f aca="false">I277+I278+I279</f>
        <v>0</v>
      </c>
      <c r="J276" s="895" t="n">
        <f aca="false">J277+J278+J279</f>
        <v>7761</v>
      </c>
      <c r="K276" s="879" t="n">
        <f aca="false">K277+K278+K279</f>
        <v>58773.8</v>
      </c>
    </row>
    <row collapsed="false" customFormat="false" customHeight="true" hidden="false" ht="24.6" outlineLevel="0" r="277">
      <c r="A277" s="891"/>
      <c r="B277" s="892"/>
      <c r="C277" s="893"/>
      <c r="D277" s="893"/>
      <c r="E277" s="66"/>
      <c r="F277" s="66" t="s">
        <v>101</v>
      </c>
      <c r="G277" s="880" t="n">
        <f aca="false">SUM(H277:K277)</f>
        <v>21010.7</v>
      </c>
      <c r="H277" s="667" t="n">
        <v>0</v>
      </c>
      <c r="I277" s="667" t="n">
        <v>0</v>
      </c>
      <c r="J277" s="667" t="n">
        <v>2027.4</v>
      </c>
      <c r="K277" s="880" t="n">
        <v>18983.3</v>
      </c>
    </row>
    <row collapsed="false" customFormat="false" customHeight="true" hidden="false" ht="21" outlineLevel="0" r="278">
      <c r="A278" s="891"/>
      <c r="B278" s="892"/>
      <c r="C278" s="893"/>
      <c r="D278" s="893"/>
      <c r="E278" s="66"/>
      <c r="F278" s="66" t="s">
        <v>102</v>
      </c>
      <c r="G278" s="880" t="n">
        <f aca="false">SUM(H278:K278)</f>
        <v>23439.3</v>
      </c>
      <c r="H278" s="667" t="n">
        <v>0</v>
      </c>
      <c r="I278" s="667" t="n">
        <v>0</v>
      </c>
      <c r="J278" s="667" t="n">
        <v>2787.6</v>
      </c>
      <c r="K278" s="880" t="n">
        <v>20651.7</v>
      </c>
    </row>
    <row collapsed="false" customFormat="false" customHeight="true" hidden="false" ht="15.75" outlineLevel="0" r="279">
      <c r="A279" s="891"/>
      <c r="B279" s="892"/>
      <c r="C279" s="893"/>
      <c r="D279" s="893"/>
      <c r="E279" s="66"/>
      <c r="F279" s="66" t="s">
        <v>103</v>
      </c>
      <c r="G279" s="880" t="n">
        <f aca="false">SUM(H279:K279)</f>
        <v>22084.8</v>
      </c>
      <c r="H279" s="667" t="n">
        <v>0</v>
      </c>
      <c r="I279" s="667" t="n">
        <v>0</v>
      </c>
      <c r="J279" s="880" t="n">
        <v>2946</v>
      </c>
      <c r="K279" s="880" t="n">
        <v>19138.8</v>
      </c>
    </row>
    <row collapsed="false" customFormat="false" customHeight="true" hidden="false" ht="21.95" outlineLevel="0" r="280">
      <c r="A280" s="68"/>
      <c r="B280" s="85" t="s">
        <v>100</v>
      </c>
      <c r="C280" s="137"/>
      <c r="D280" s="137"/>
      <c r="E280" s="137"/>
      <c r="F280" s="86"/>
      <c r="G280" s="896" t="n">
        <f aca="false">G268+G272+G276</f>
        <v>230204.19881</v>
      </c>
      <c r="H280" s="895" t="n">
        <f aca="false">H268+H272+H276</f>
        <v>0</v>
      </c>
      <c r="I280" s="879" t="n">
        <f aca="false">I268+I272+I276</f>
        <v>27364.6</v>
      </c>
      <c r="J280" s="879" t="n">
        <f aca="false">J268+J272+J276</f>
        <v>27038.5</v>
      </c>
      <c r="K280" s="896" t="n">
        <f aca="false">K268+K272+K276</f>
        <v>175801.09881</v>
      </c>
    </row>
    <row collapsed="false" customFormat="false" customHeight="true" hidden="false" ht="25.5" outlineLevel="0" r="281">
      <c r="A281" s="631" t="s">
        <v>23</v>
      </c>
      <c r="B281" s="68" t="s">
        <v>109</v>
      </c>
      <c r="C281" s="836" t="s">
        <v>110</v>
      </c>
      <c r="D281" s="836" t="s">
        <v>527</v>
      </c>
      <c r="E281" s="870" t="n">
        <v>2017</v>
      </c>
      <c r="F281" s="897"/>
      <c r="G281" s="872" t="n">
        <f aca="false">G282+G283+G284</f>
        <v>674</v>
      </c>
      <c r="H281" s="871" t="n">
        <f aca="false">H282+H283+H284</f>
        <v>0</v>
      </c>
      <c r="I281" s="872" t="n">
        <f aca="false">I282+I283+I284</f>
        <v>320</v>
      </c>
      <c r="J281" s="871" t="n">
        <f aca="false">J282+J283+J284</f>
        <v>0</v>
      </c>
      <c r="K281" s="872" t="n">
        <f aca="false">K282+K283+K284</f>
        <v>354</v>
      </c>
    </row>
    <row collapsed="false" customFormat="false" customHeight="true" hidden="false" ht="21.95" outlineLevel="0" r="282">
      <c r="A282" s="631"/>
      <c r="B282" s="68"/>
      <c r="C282" s="836"/>
      <c r="D282" s="836"/>
      <c r="E282" s="870"/>
      <c r="F282" s="870" t="s">
        <v>101</v>
      </c>
      <c r="G282" s="873" t="n">
        <f aca="false">H282+I282+J282+K282</f>
        <v>616.8</v>
      </c>
      <c r="H282" s="873" t="n">
        <v>0</v>
      </c>
      <c r="I282" s="875" t="n">
        <v>320</v>
      </c>
      <c r="J282" s="873" t="n">
        <v>0</v>
      </c>
      <c r="K282" s="873" t="n">
        <v>296.8</v>
      </c>
    </row>
    <row collapsed="false" customFormat="false" customHeight="true" hidden="false" ht="21" outlineLevel="0" r="283">
      <c r="A283" s="631"/>
      <c r="B283" s="68"/>
      <c r="C283" s="836"/>
      <c r="D283" s="836"/>
      <c r="E283" s="870"/>
      <c r="F283" s="870" t="s">
        <v>102</v>
      </c>
      <c r="G283" s="873" t="n">
        <f aca="false">H283+I283+J283+K283</f>
        <v>0</v>
      </c>
      <c r="H283" s="873" t="n">
        <v>0</v>
      </c>
      <c r="I283" s="873" t="n">
        <v>0</v>
      </c>
      <c r="J283" s="873" t="n">
        <v>0</v>
      </c>
      <c r="K283" s="873" t="n">
        <v>0</v>
      </c>
    </row>
    <row collapsed="false" customFormat="false" customHeight="true" hidden="false" ht="26.25" outlineLevel="0" r="284">
      <c r="A284" s="631"/>
      <c r="B284" s="68"/>
      <c r="C284" s="836"/>
      <c r="D284" s="836"/>
      <c r="E284" s="870"/>
      <c r="F284" s="870" t="s">
        <v>103</v>
      </c>
      <c r="G284" s="875" t="n">
        <f aca="false">H284+I284+J284+K284</f>
        <v>57.2</v>
      </c>
      <c r="H284" s="873" t="n">
        <v>0</v>
      </c>
      <c r="I284" s="873" t="n">
        <v>0</v>
      </c>
      <c r="J284" s="873" t="n">
        <v>0</v>
      </c>
      <c r="K284" s="875" t="n">
        <v>57.2</v>
      </c>
    </row>
    <row collapsed="false" customFormat="false" customHeight="true" hidden="false" ht="21.95" outlineLevel="0" r="285">
      <c r="A285" s="631"/>
      <c r="B285" s="68"/>
      <c r="C285" s="836"/>
      <c r="D285" s="836"/>
      <c r="E285" s="66" t="n">
        <v>2018</v>
      </c>
      <c r="F285" s="86"/>
      <c r="G285" s="877" t="n">
        <f aca="false">G286+G287+G288</f>
        <v>11209.4</v>
      </c>
      <c r="H285" s="895" t="n">
        <f aca="false">H286+H287+H288</f>
        <v>0</v>
      </c>
      <c r="I285" s="895" t="n">
        <f aca="false">I286+I287+I288</f>
        <v>9637.2</v>
      </c>
      <c r="J285" s="895" t="n">
        <f aca="false">J286+J287+J288</f>
        <v>0</v>
      </c>
      <c r="K285" s="877" t="n">
        <f aca="false">K286+K287+K288</f>
        <v>1572.2</v>
      </c>
    </row>
    <row collapsed="false" customFormat="false" customHeight="true" hidden="false" ht="20.1" outlineLevel="0" r="286">
      <c r="A286" s="631"/>
      <c r="B286" s="68"/>
      <c r="C286" s="836"/>
      <c r="D286" s="836"/>
      <c r="E286" s="66"/>
      <c r="F286" s="66" t="s">
        <v>101</v>
      </c>
      <c r="G286" s="880" t="n">
        <f aca="false">SUM(H286:K286)</f>
        <v>9909.4</v>
      </c>
      <c r="H286" s="667" t="n">
        <v>0</v>
      </c>
      <c r="I286" s="667" t="n">
        <v>9637.2</v>
      </c>
      <c r="J286" s="667" t="n">
        <v>0</v>
      </c>
      <c r="K286" s="880" t="n">
        <v>272.2</v>
      </c>
    </row>
    <row collapsed="false" customFormat="false" customHeight="true" hidden="false" ht="19.35" outlineLevel="0" r="287">
      <c r="A287" s="631"/>
      <c r="B287" s="68"/>
      <c r="C287" s="836"/>
      <c r="D287" s="836"/>
      <c r="E287" s="66"/>
      <c r="F287" s="66" t="s">
        <v>102</v>
      </c>
      <c r="G287" s="880" t="n">
        <f aca="false">SUM(H287:K287)</f>
        <v>1300</v>
      </c>
      <c r="H287" s="667" t="n">
        <v>0</v>
      </c>
      <c r="I287" s="667" t="n">
        <v>0</v>
      </c>
      <c r="J287" s="667" t="n">
        <v>0</v>
      </c>
      <c r="K287" s="880" t="n">
        <v>1300</v>
      </c>
    </row>
    <row collapsed="false" customFormat="false" customHeight="true" hidden="false" ht="21" outlineLevel="0" r="288">
      <c r="A288" s="631"/>
      <c r="B288" s="68"/>
      <c r="C288" s="836"/>
      <c r="D288" s="836"/>
      <c r="E288" s="66"/>
      <c r="F288" s="66" t="s">
        <v>103</v>
      </c>
      <c r="G288" s="667" t="n">
        <f aca="false">SUM(H288:K288)</f>
        <v>0</v>
      </c>
      <c r="H288" s="667" t="n">
        <v>0</v>
      </c>
      <c r="I288" s="667" t="n">
        <v>0</v>
      </c>
      <c r="J288" s="667" t="n">
        <v>0</v>
      </c>
      <c r="K288" s="667" t="n">
        <v>0</v>
      </c>
    </row>
    <row collapsed="false" customFormat="false" customHeight="true" hidden="false" ht="21.2" outlineLevel="0" r="289">
      <c r="A289" s="631"/>
      <c r="B289" s="68"/>
      <c r="C289" s="836"/>
      <c r="D289" s="836"/>
      <c r="E289" s="66" t="n">
        <v>2019</v>
      </c>
      <c r="F289" s="66"/>
      <c r="G289" s="879" t="n">
        <f aca="false">G290+G291+G292</f>
        <v>11200.5</v>
      </c>
      <c r="H289" s="895" t="n">
        <f aca="false">H290+H291+H292</f>
        <v>0</v>
      </c>
      <c r="I289" s="895" t="n">
        <f aca="false">I290+I291+I292</f>
        <v>9637.2</v>
      </c>
      <c r="J289" s="895" t="n">
        <f aca="false">J290+J291+J292</f>
        <v>0</v>
      </c>
      <c r="K289" s="879" t="n">
        <f aca="false">K290+K291+K292</f>
        <v>1563.3</v>
      </c>
    </row>
    <row collapsed="false" customFormat="false" customHeight="true" hidden="false" ht="19.5" outlineLevel="0" r="290">
      <c r="A290" s="631"/>
      <c r="B290" s="68"/>
      <c r="C290" s="836"/>
      <c r="D290" s="836"/>
      <c r="E290" s="66"/>
      <c r="F290" s="66" t="s">
        <v>101</v>
      </c>
      <c r="G290" s="880" t="n">
        <f aca="false">SUM(H290:K290)</f>
        <v>9921.9</v>
      </c>
      <c r="H290" s="667" t="n">
        <v>0</v>
      </c>
      <c r="I290" s="667" t="n">
        <v>9637.2</v>
      </c>
      <c r="J290" s="667" t="n">
        <v>0</v>
      </c>
      <c r="K290" s="880" t="n">
        <v>284.7</v>
      </c>
    </row>
    <row collapsed="false" customFormat="false" customHeight="true" hidden="false" ht="19.5" outlineLevel="0" r="291">
      <c r="A291" s="631"/>
      <c r="B291" s="68"/>
      <c r="C291" s="836"/>
      <c r="D291" s="836"/>
      <c r="E291" s="66"/>
      <c r="F291" s="66" t="s">
        <v>102</v>
      </c>
      <c r="G291" s="880" t="n">
        <f aca="false">SUM(H291:K291)</f>
        <v>1278.6</v>
      </c>
      <c r="H291" s="667" t="n">
        <v>0</v>
      </c>
      <c r="I291" s="667" t="n">
        <v>0</v>
      </c>
      <c r="J291" s="667" t="n">
        <v>0</v>
      </c>
      <c r="K291" s="880" t="n">
        <v>1278.6</v>
      </c>
    </row>
    <row collapsed="false" customFormat="false" customHeight="true" hidden="false" ht="15.75" outlineLevel="0" r="292">
      <c r="A292" s="631"/>
      <c r="B292" s="68"/>
      <c r="C292" s="836"/>
      <c r="D292" s="836"/>
      <c r="E292" s="66"/>
      <c r="F292" s="66" t="s">
        <v>103</v>
      </c>
      <c r="G292" s="898" t="n">
        <f aca="false">SUM(H292:K292)</f>
        <v>0</v>
      </c>
      <c r="H292" s="899" t="n">
        <v>0</v>
      </c>
      <c r="I292" s="899" t="n">
        <v>0</v>
      </c>
      <c r="J292" s="899" t="n">
        <v>0</v>
      </c>
      <c r="K292" s="898" t="n">
        <v>0</v>
      </c>
    </row>
    <row collapsed="false" customFormat="false" customHeight="true" hidden="false" ht="8.25" outlineLevel="0" r="293">
      <c r="A293" s="631"/>
      <c r="B293" s="68"/>
      <c r="C293" s="836"/>
      <c r="D293" s="836"/>
      <c r="E293" s="66"/>
      <c r="F293" s="66"/>
      <c r="G293" s="898"/>
      <c r="H293" s="899"/>
      <c r="I293" s="899"/>
      <c r="J293" s="899"/>
      <c r="K293" s="898"/>
    </row>
    <row collapsed="false" customFormat="false" customHeight="true" hidden="true" ht="3" outlineLevel="0" r="294">
      <c r="A294" s="631"/>
      <c r="B294" s="68"/>
      <c r="C294" s="836"/>
      <c r="D294" s="836"/>
      <c r="E294" s="66"/>
      <c r="F294" s="66"/>
      <c r="G294" s="898"/>
      <c r="H294" s="899"/>
      <c r="I294" s="899"/>
      <c r="J294" s="899"/>
      <c r="K294" s="898"/>
    </row>
    <row collapsed="false" customFormat="false" customHeight="true" hidden="true" ht="13.5" outlineLevel="0" r="295">
      <c r="A295" s="631"/>
      <c r="B295" s="68"/>
      <c r="C295" s="836"/>
      <c r="D295" s="836"/>
      <c r="E295" s="66"/>
      <c r="F295" s="66"/>
      <c r="G295" s="898"/>
      <c r="H295" s="899"/>
      <c r="I295" s="899"/>
      <c r="J295" s="899"/>
      <c r="K295" s="898"/>
    </row>
    <row collapsed="false" customFormat="false" customHeight="true" hidden="true" ht="10.5" outlineLevel="0" r="296">
      <c r="A296" s="631"/>
      <c r="B296" s="68"/>
      <c r="C296" s="836"/>
      <c r="D296" s="836"/>
      <c r="E296" s="66"/>
      <c r="F296" s="66"/>
      <c r="G296" s="898"/>
      <c r="H296" s="899"/>
      <c r="I296" s="899"/>
      <c r="J296" s="899"/>
      <c r="K296" s="898"/>
    </row>
    <row collapsed="false" customFormat="false" customHeight="true" hidden="true" ht="2.25" outlineLevel="0" r="297">
      <c r="A297" s="631"/>
      <c r="B297" s="68"/>
      <c r="C297" s="836"/>
      <c r="D297" s="836"/>
      <c r="E297" s="66"/>
      <c r="F297" s="66"/>
      <c r="G297" s="898"/>
      <c r="H297" s="899"/>
      <c r="I297" s="899"/>
      <c r="J297" s="899"/>
      <c r="K297" s="898"/>
    </row>
    <row collapsed="false" customFormat="false" customHeight="true" hidden="false" ht="3" outlineLevel="0" r="298">
      <c r="A298" s="631"/>
      <c r="B298" s="68"/>
      <c r="C298" s="836"/>
      <c r="D298" s="836"/>
      <c r="E298" s="66"/>
      <c r="F298" s="66"/>
      <c r="G298" s="898"/>
      <c r="H298" s="899"/>
      <c r="I298" s="899"/>
      <c r="J298" s="899"/>
      <c r="K298" s="898"/>
    </row>
    <row collapsed="false" customFormat="false" customHeight="true" hidden="true" ht="24" outlineLevel="0" r="299">
      <c r="A299" s="631"/>
      <c r="B299" s="68"/>
      <c r="C299" s="836"/>
      <c r="D299" s="836"/>
      <c r="E299" s="66"/>
      <c r="F299" s="66"/>
      <c r="G299" s="898"/>
      <c r="H299" s="899"/>
      <c r="I299" s="899"/>
      <c r="J299" s="899"/>
      <c r="K299" s="898"/>
    </row>
    <row collapsed="false" customFormat="false" customHeight="true" hidden="true" ht="3.75" outlineLevel="0" r="300">
      <c r="A300" s="631"/>
      <c r="B300" s="68"/>
      <c r="C300" s="836"/>
      <c r="D300" s="836"/>
      <c r="E300" s="66"/>
      <c r="F300" s="66"/>
      <c r="G300" s="898"/>
      <c r="H300" s="899"/>
      <c r="I300" s="899"/>
      <c r="J300" s="899"/>
      <c r="K300" s="898"/>
    </row>
    <row collapsed="false" customFormat="false" customHeight="true" hidden="true" ht="5.25" outlineLevel="0" r="301">
      <c r="A301" s="631"/>
      <c r="B301" s="68"/>
      <c r="C301" s="836"/>
      <c r="D301" s="836"/>
      <c r="E301" s="66"/>
      <c r="F301" s="66"/>
      <c r="G301" s="898"/>
      <c r="H301" s="899"/>
      <c r="I301" s="899"/>
      <c r="J301" s="899"/>
      <c r="K301" s="898"/>
    </row>
    <row collapsed="false" customFormat="false" customHeight="true" hidden="true" ht="21.75" outlineLevel="0" r="302">
      <c r="A302" s="631"/>
      <c r="B302" s="68"/>
      <c r="C302" s="836"/>
      <c r="D302" s="836"/>
      <c r="E302" s="66"/>
      <c r="F302" s="66"/>
      <c r="G302" s="898"/>
      <c r="H302" s="899"/>
      <c r="I302" s="899"/>
      <c r="J302" s="899"/>
      <c r="K302" s="898"/>
    </row>
    <row collapsed="false" customFormat="false" customHeight="true" hidden="true" ht="24.75" outlineLevel="0" r="303">
      <c r="A303" s="631"/>
      <c r="B303" s="68"/>
      <c r="C303" s="836"/>
      <c r="D303" s="836"/>
      <c r="E303" s="66"/>
      <c r="F303" s="66"/>
      <c r="G303" s="898"/>
      <c r="H303" s="899"/>
      <c r="I303" s="899"/>
      <c r="J303" s="899"/>
      <c r="K303" s="898"/>
    </row>
    <row collapsed="false" customFormat="false" customHeight="true" hidden="true" ht="27.75" outlineLevel="0" r="304">
      <c r="A304" s="631"/>
      <c r="B304" s="68"/>
      <c r="C304" s="836"/>
      <c r="D304" s="836"/>
      <c r="E304" s="66"/>
      <c r="F304" s="66"/>
      <c r="G304" s="898"/>
      <c r="H304" s="899"/>
      <c r="I304" s="899"/>
      <c r="J304" s="899"/>
      <c r="K304" s="898"/>
    </row>
    <row collapsed="false" customFormat="false" customHeight="true" hidden="false" ht="21" outlineLevel="0" r="305">
      <c r="A305" s="891"/>
      <c r="B305" s="85" t="s">
        <v>100</v>
      </c>
      <c r="C305" s="137"/>
      <c r="D305" s="137"/>
      <c r="E305" s="137"/>
      <c r="F305" s="895"/>
      <c r="G305" s="877" t="n">
        <f aca="false">G281+G285+G289</f>
        <v>23083.9</v>
      </c>
      <c r="H305" s="895" t="n">
        <f aca="false">H293+H297+H301</f>
        <v>0</v>
      </c>
      <c r="I305" s="895" t="n">
        <f aca="false">I281+I285+I289</f>
        <v>19594.4</v>
      </c>
      <c r="J305" s="895" t="n">
        <f aca="false">J293+J297+J301</f>
        <v>0</v>
      </c>
      <c r="K305" s="877" t="n">
        <f aca="false">K281+K285+K289</f>
        <v>3489.5</v>
      </c>
    </row>
    <row collapsed="false" customFormat="false" customHeight="false" hidden="true" ht="14.05" outlineLevel="0" r="306">
      <c r="A306" s="900"/>
      <c r="B306" s="834"/>
      <c r="C306" s="834"/>
      <c r="D306" s="834"/>
      <c r="E306" s="834"/>
      <c r="F306" s="834"/>
      <c r="G306" s="834"/>
      <c r="H306" s="834"/>
      <c r="I306" s="834"/>
      <c r="J306" s="834"/>
      <c r="K306" s="834"/>
    </row>
    <row collapsed="false" customFormat="false" customHeight="false" hidden="true" ht="14.05" outlineLevel="0" r="307">
      <c r="A307" s="901" t="s">
        <v>268</v>
      </c>
      <c r="B307" s="834"/>
      <c r="C307" s="834"/>
      <c r="D307" s="834"/>
      <c r="E307" s="834"/>
      <c r="F307" s="834"/>
      <c r="G307" s="834"/>
      <c r="H307" s="834"/>
      <c r="I307" s="834"/>
      <c r="J307" s="834"/>
      <c r="K307" s="834"/>
    </row>
    <row collapsed="false" customFormat="false" customHeight="false" hidden="true" ht="14.05" outlineLevel="0" r="308">
      <c r="A308" s="832" t="s">
        <v>269</v>
      </c>
      <c r="B308" s="832"/>
      <c r="C308" s="832"/>
      <c r="D308" s="832"/>
      <c r="E308" s="832"/>
      <c r="F308" s="832"/>
      <c r="G308" s="832"/>
      <c r="H308" s="834"/>
      <c r="I308" s="834"/>
      <c r="J308" s="834"/>
      <c r="K308" s="834"/>
    </row>
    <row collapsed="false" customFormat="false" customHeight="false" hidden="true" ht="14.05" outlineLevel="0" r="309">
      <c r="A309" s="900"/>
      <c r="B309" s="834"/>
      <c r="C309" s="834"/>
      <c r="D309" s="834"/>
      <c r="E309" s="834"/>
      <c r="F309" s="834"/>
      <c r="G309" s="834"/>
      <c r="H309" s="834"/>
      <c r="I309" s="834"/>
      <c r="J309" s="834"/>
      <c r="K309" s="834"/>
    </row>
    <row collapsed="false" customFormat="false" customHeight="true" hidden="true" ht="164.25" outlineLevel="0" r="310">
      <c r="A310" s="902" t="s">
        <v>189</v>
      </c>
      <c r="B310" s="902" t="s">
        <v>235</v>
      </c>
      <c r="C310" s="902" t="s">
        <v>87</v>
      </c>
      <c r="D310" s="902" t="s">
        <v>236</v>
      </c>
      <c r="E310" s="902" t="s">
        <v>89</v>
      </c>
      <c r="F310" s="902" t="s">
        <v>237</v>
      </c>
      <c r="G310" s="902"/>
      <c r="H310" s="902"/>
      <c r="I310" s="902"/>
      <c r="J310" s="834"/>
      <c r="K310" s="834"/>
    </row>
    <row collapsed="false" customFormat="false" customHeight="false" hidden="true" ht="26.65" outlineLevel="0" r="311">
      <c r="A311" s="902"/>
      <c r="B311" s="902"/>
      <c r="C311" s="902"/>
      <c r="D311" s="902"/>
      <c r="E311" s="902"/>
      <c r="F311" s="903" t="s">
        <v>93</v>
      </c>
      <c r="G311" s="903" t="s">
        <v>94</v>
      </c>
      <c r="H311" s="903" t="s">
        <v>239</v>
      </c>
      <c r="I311" s="904" t="s">
        <v>240</v>
      </c>
      <c r="J311" s="834"/>
      <c r="K311" s="834"/>
    </row>
    <row collapsed="false" customFormat="false" customHeight="false" hidden="true" ht="14.05" outlineLevel="0" r="312">
      <c r="A312" s="905" t="n">
        <v>1</v>
      </c>
      <c r="B312" s="905" t="n">
        <v>2</v>
      </c>
      <c r="C312" s="905" t="n">
        <v>3</v>
      </c>
      <c r="D312" s="905" t="n">
        <v>4</v>
      </c>
      <c r="E312" s="905" t="n">
        <v>5</v>
      </c>
      <c r="F312" s="905" t="n">
        <v>6</v>
      </c>
      <c r="G312" s="905" t="n">
        <v>7</v>
      </c>
      <c r="H312" s="905" t="n">
        <v>9</v>
      </c>
      <c r="I312" s="904" t="n">
        <v>10</v>
      </c>
      <c r="J312" s="834"/>
      <c r="K312" s="834"/>
    </row>
    <row collapsed="false" customFormat="false" customHeight="true" hidden="true" ht="15" outlineLevel="0" r="313">
      <c r="A313" s="658" t="n">
        <v>2</v>
      </c>
      <c r="B313" s="906" t="s">
        <v>270</v>
      </c>
      <c r="C313" s="661" t="s">
        <v>271</v>
      </c>
      <c r="D313" s="658" t="s">
        <v>272</v>
      </c>
      <c r="E313" s="907" t="s">
        <v>243</v>
      </c>
      <c r="F313" s="902" t="e">
        <f aca="false">G313++"#ссыл!+H354+I354"</f>
        <v>#VALUE!</v>
      </c>
      <c r="G313" s="661" t="n">
        <f aca="false">G326+G334</f>
        <v>0</v>
      </c>
      <c r="H313" s="661" t="n">
        <f aca="false">H326+H334</f>
        <v>141.8</v>
      </c>
      <c r="I313" s="908" t="n">
        <f aca="false">I326+I334</f>
        <v>0</v>
      </c>
      <c r="J313" s="834"/>
      <c r="K313" s="834"/>
    </row>
    <row collapsed="false" customFormat="false" customHeight="true" hidden="true" ht="60.75" outlineLevel="0" r="314">
      <c r="A314" s="658"/>
      <c r="B314" s="909" t="s">
        <v>72</v>
      </c>
      <c r="C314" s="661"/>
      <c r="D314" s="658"/>
      <c r="E314" s="910" t="s">
        <v>244</v>
      </c>
      <c r="F314" s="902"/>
      <c r="G314" s="661"/>
      <c r="H314" s="661"/>
      <c r="I314" s="908"/>
      <c r="J314" s="834"/>
      <c r="K314" s="834"/>
    </row>
    <row collapsed="false" customFormat="false" customHeight="true" hidden="true" ht="58.5" outlineLevel="0" r="315">
      <c r="A315" s="658"/>
      <c r="B315" s="909"/>
      <c r="C315" s="911" t="s">
        <v>101</v>
      </c>
      <c r="D315" s="658"/>
      <c r="E315" s="912" t="s">
        <v>245</v>
      </c>
      <c r="F315" s="912" t="e">
        <f aca="false">G315++"#ссыл!+H356+I356"</f>
        <v>#VALUE!</v>
      </c>
      <c r="G315" s="913" t="n">
        <f aca="false">G337</f>
        <v>0</v>
      </c>
      <c r="H315" s="913" t="n">
        <f aca="false">H337</f>
        <v>278.2</v>
      </c>
      <c r="I315" s="914" t="n">
        <f aca="false">I337</f>
        <v>0</v>
      </c>
      <c r="J315" s="834"/>
      <c r="K315" s="834"/>
    </row>
    <row collapsed="false" customFormat="false" customHeight="true" hidden="true" ht="58.5" outlineLevel="0" r="316">
      <c r="A316" s="658"/>
      <c r="B316" s="909"/>
      <c r="C316" s="911" t="s">
        <v>102</v>
      </c>
      <c r="D316" s="658"/>
      <c r="E316" s="912"/>
      <c r="F316" s="912" t="e">
        <f aca="false">G316++"#ссыл!+H357+I357"</f>
        <v>#VALUE!</v>
      </c>
      <c r="G316" s="913" t="n">
        <f aca="false">G338</f>
        <v>0</v>
      </c>
      <c r="H316" s="913" t="n">
        <f aca="false">H338</f>
        <v>993.7</v>
      </c>
      <c r="I316" s="914" t="n">
        <f aca="false">I338</f>
        <v>0</v>
      </c>
      <c r="J316" s="834"/>
      <c r="K316" s="834"/>
    </row>
    <row collapsed="false" customFormat="false" customHeight="true" hidden="true" ht="58.5" outlineLevel="0" r="317">
      <c r="A317" s="658"/>
      <c r="B317" s="909"/>
      <c r="C317" s="911" t="s">
        <v>103</v>
      </c>
      <c r="D317" s="658"/>
      <c r="E317" s="912"/>
      <c r="F317" s="912" t="e">
        <f aca="false">G317++"#ссыл!+H358+I358"</f>
        <v>#VALUE!</v>
      </c>
      <c r="G317" s="913" t="n">
        <f aca="false">G339</f>
        <v>0</v>
      </c>
      <c r="H317" s="913" t="n">
        <f aca="false">H339</f>
        <v>200.9</v>
      </c>
      <c r="I317" s="914" t="n">
        <f aca="false">I339</f>
        <v>0</v>
      </c>
      <c r="J317" s="834"/>
      <c r="K317" s="834"/>
    </row>
    <row collapsed="false" customFormat="false" customHeight="true" hidden="true" ht="58.5" outlineLevel="0" r="318">
      <c r="A318" s="658"/>
      <c r="B318" s="915"/>
      <c r="C318" s="911" t="s">
        <v>273</v>
      </c>
      <c r="D318" s="658"/>
      <c r="E318" s="915"/>
      <c r="F318" s="912" t="e">
        <f aca="false">G318++"#ссыл!+H359+I359"</f>
        <v>#VALUE!</v>
      </c>
      <c r="G318" s="916" t="n">
        <f aca="false">G328</f>
        <v>0</v>
      </c>
      <c r="H318" s="916" t="n">
        <f aca="false">H328</f>
        <v>360.5</v>
      </c>
      <c r="I318" s="917" t="n">
        <f aca="false">I328</f>
        <v>0</v>
      </c>
      <c r="J318" s="834"/>
      <c r="K318" s="834"/>
    </row>
    <row collapsed="false" customFormat="false" customHeight="false" hidden="true" ht="26.65" outlineLevel="0" r="319">
      <c r="A319" s="658"/>
      <c r="B319" s="906"/>
      <c r="C319" s="916"/>
      <c r="D319" s="658"/>
      <c r="E319" s="910" t="s">
        <v>244</v>
      </c>
      <c r="F319" s="918" t="e">
        <f aca="false">F317+F316+F315+F318</f>
        <v>#VALUE!</v>
      </c>
      <c r="G319" s="919" t="n">
        <f aca="false">G317+G316+G315+G318</f>
        <v>0</v>
      </c>
      <c r="H319" s="919" t="n">
        <f aca="false">H317+H316+H315+H318</f>
        <v>1833.3</v>
      </c>
      <c r="I319" s="920" t="n">
        <f aca="false">I317+I316+I315+I318</f>
        <v>0</v>
      </c>
      <c r="J319" s="834"/>
      <c r="K319" s="834"/>
    </row>
    <row collapsed="false" customFormat="false" customHeight="false" hidden="true" ht="14.05" outlineLevel="0" r="320">
      <c r="A320" s="658"/>
      <c r="B320" s="906"/>
      <c r="C320" s="911" t="s">
        <v>101</v>
      </c>
      <c r="D320" s="658"/>
      <c r="E320" s="907" t="s">
        <v>246</v>
      </c>
      <c r="F320" s="912" t="e">
        <f aca="false">G320++"#ссыл!+H361+I361"</f>
        <v>#VALUE!</v>
      </c>
      <c r="G320" s="913" t="n">
        <f aca="false">G342</f>
        <v>0</v>
      </c>
      <c r="H320" s="913" t="n">
        <f aca="false">H342</f>
        <v>226</v>
      </c>
      <c r="I320" s="914" t="n">
        <f aca="false">I342</f>
        <v>0</v>
      </c>
      <c r="J320" s="834"/>
      <c r="K320" s="834"/>
    </row>
    <row collapsed="false" customFormat="false" customHeight="false" hidden="true" ht="14.05" outlineLevel="0" r="321">
      <c r="A321" s="658"/>
      <c r="B321" s="906"/>
      <c r="C321" s="911" t="s">
        <v>102</v>
      </c>
      <c r="D321" s="658"/>
      <c r="E321" s="907"/>
      <c r="F321" s="912" t="e">
        <f aca="false">G321++"#ссыл!+H362+I362"</f>
        <v>#VALUE!</v>
      </c>
      <c r="G321" s="913" t="n">
        <f aca="false">G343</f>
        <v>0</v>
      </c>
      <c r="H321" s="913" t="n">
        <f aca="false">H343</f>
        <v>818</v>
      </c>
      <c r="I321" s="914" t="n">
        <f aca="false">I343</f>
        <v>0</v>
      </c>
      <c r="J321" s="834"/>
      <c r="K321" s="834"/>
    </row>
    <row collapsed="false" customFormat="false" customHeight="false" hidden="true" ht="14.05" outlineLevel="0" r="322">
      <c r="A322" s="658"/>
      <c r="B322" s="906"/>
      <c r="C322" s="911" t="s">
        <v>103</v>
      </c>
      <c r="D322" s="658"/>
      <c r="E322" s="907"/>
      <c r="F322" s="912" t="e">
        <f aca="false">G322++"#ссыл!+H363+I363"</f>
        <v>#VALUE!</v>
      </c>
      <c r="G322" s="913" t="n">
        <f aca="false">G344</f>
        <v>0</v>
      </c>
      <c r="H322" s="913" t="n">
        <f aca="false">H344</f>
        <v>213.1</v>
      </c>
      <c r="I322" s="914" t="n">
        <f aca="false">I344</f>
        <v>0</v>
      </c>
      <c r="J322" s="834"/>
      <c r="K322" s="834"/>
    </row>
    <row collapsed="false" customFormat="false" customHeight="false" hidden="true" ht="14.05" outlineLevel="0" r="323">
      <c r="A323" s="658"/>
      <c r="B323" s="906"/>
      <c r="C323" s="911" t="s">
        <v>273</v>
      </c>
      <c r="D323" s="658"/>
      <c r="E323" s="907"/>
      <c r="F323" s="912" t="e">
        <f aca="false">G323++"#ссыл!+H364+I364"</f>
        <v>#VALUE!</v>
      </c>
      <c r="G323" s="921" t="n">
        <f aca="false">G330</f>
        <v>0</v>
      </c>
      <c r="H323" s="913" t="n">
        <f aca="false">H330</f>
        <v>282.2</v>
      </c>
      <c r="I323" s="914" t="n">
        <f aca="false">I330</f>
        <v>0</v>
      </c>
      <c r="J323" s="834"/>
      <c r="K323" s="834"/>
    </row>
    <row collapsed="false" customFormat="false" customHeight="false" hidden="true" ht="26.65" outlineLevel="0" r="324">
      <c r="A324" s="658"/>
      <c r="B324" s="922"/>
      <c r="C324" s="919"/>
      <c r="D324" s="658"/>
      <c r="E324" s="910" t="s">
        <v>244</v>
      </c>
      <c r="F324" s="909" t="e">
        <f aca="false">F322+F321+F320+F323</f>
        <v>#VALUE!</v>
      </c>
      <c r="G324" s="913" t="n">
        <f aca="false">G322+G321+G320+G323</f>
        <v>0</v>
      </c>
      <c r="H324" s="913" t="n">
        <f aca="false">H322+H321+H320+H323</f>
        <v>1539.3</v>
      </c>
      <c r="I324" s="923" t="n">
        <f aca="false">I322+I321+I320+I323</f>
        <v>0</v>
      </c>
      <c r="J324" s="834"/>
      <c r="K324" s="834"/>
    </row>
    <row collapsed="false" customFormat="false" customHeight="false" hidden="true" ht="14.05" outlineLevel="0" r="325">
      <c r="A325" s="924"/>
      <c r="B325" s="922" t="s">
        <v>100</v>
      </c>
      <c r="C325" s="922"/>
      <c r="D325" s="910"/>
      <c r="E325" s="910"/>
      <c r="F325" s="925" t="e">
        <f aca="false">F324+F319+F313</f>
        <v>#VALUE!</v>
      </c>
      <c r="G325" s="926" t="n">
        <f aca="false">G324+G319+G313</f>
        <v>0</v>
      </c>
      <c r="H325" s="926" t="n">
        <f aca="false">H324+H319+H313</f>
        <v>3514.4</v>
      </c>
      <c r="I325" s="927" t="n">
        <f aca="false">I324+I319+I313</f>
        <v>0</v>
      </c>
      <c r="J325" s="834"/>
      <c r="K325" s="834"/>
    </row>
    <row collapsed="false" customFormat="false" customHeight="true" hidden="true" ht="15.75" outlineLevel="0" r="326">
      <c r="A326" s="928" t="s">
        <v>274</v>
      </c>
      <c r="B326" s="915" t="s">
        <v>275</v>
      </c>
      <c r="C326" s="661" t="s">
        <v>271</v>
      </c>
      <c r="D326" s="658" t="s">
        <v>276</v>
      </c>
      <c r="E326" s="907" t="s">
        <v>243</v>
      </c>
      <c r="F326" s="918" t="e">
        <f aca="false">G326+"#ссыл!+H367+I367"</f>
        <v>#VALUE!</v>
      </c>
      <c r="G326" s="902" t="n">
        <v>0</v>
      </c>
      <c r="H326" s="929" t="n">
        <v>141.8</v>
      </c>
      <c r="I326" s="918" t="n">
        <v>0</v>
      </c>
      <c r="J326" s="834"/>
      <c r="K326" s="834"/>
    </row>
    <row collapsed="false" customFormat="false" customHeight="true" hidden="true" ht="285.75" outlineLevel="0" r="327">
      <c r="A327" s="928"/>
      <c r="B327" s="915" t="s">
        <v>277</v>
      </c>
      <c r="C327" s="661"/>
      <c r="D327" s="658"/>
      <c r="E327" s="910" t="s">
        <v>244</v>
      </c>
      <c r="F327" s="918"/>
      <c r="G327" s="902"/>
      <c r="H327" s="929"/>
      <c r="I327" s="918"/>
      <c r="J327" s="834"/>
      <c r="K327" s="834"/>
    </row>
    <row collapsed="false" customFormat="false" customHeight="true" hidden="true" ht="15.75" outlineLevel="0" r="328">
      <c r="A328" s="928"/>
      <c r="B328" s="906"/>
      <c r="C328" s="661"/>
      <c r="D328" s="658"/>
      <c r="E328" s="907" t="s">
        <v>245</v>
      </c>
      <c r="F328" s="902" t="e">
        <f aca="false">G328+"#ссыл!+H369+I369"</f>
        <v>#VALUE!</v>
      </c>
      <c r="G328" s="902" t="n">
        <v>0</v>
      </c>
      <c r="H328" s="661" t="n">
        <v>360.5</v>
      </c>
      <c r="I328" s="902" t="n">
        <v>0</v>
      </c>
      <c r="J328" s="834"/>
      <c r="K328" s="834"/>
    </row>
    <row collapsed="false" customFormat="false" customHeight="true" hidden="true" ht="15.75" outlineLevel="0" r="329">
      <c r="A329" s="928"/>
      <c r="B329" s="906"/>
      <c r="C329" s="661"/>
      <c r="D329" s="658"/>
      <c r="E329" s="910" t="s">
        <v>244</v>
      </c>
      <c r="F329" s="902"/>
      <c r="G329" s="902"/>
      <c r="H329" s="661"/>
      <c r="I329" s="902"/>
      <c r="J329" s="834"/>
      <c r="K329" s="834"/>
    </row>
    <row collapsed="false" customFormat="false" customHeight="true" hidden="true" ht="15.75" outlineLevel="0" r="330">
      <c r="A330" s="928"/>
      <c r="B330" s="906"/>
      <c r="C330" s="661"/>
      <c r="D330" s="658"/>
      <c r="E330" s="907" t="s">
        <v>246</v>
      </c>
      <c r="F330" s="902" t="e">
        <f aca="false">G330+"#ссыл!+H371+I371"</f>
        <v>#VALUE!</v>
      </c>
      <c r="G330" s="902" t="n">
        <v>0</v>
      </c>
      <c r="H330" s="661" t="n">
        <v>282.2</v>
      </c>
      <c r="I330" s="902" t="n">
        <v>0</v>
      </c>
      <c r="J330" s="834"/>
      <c r="K330" s="834"/>
    </row>
    <row collapsed="false" customFormat="false" customHeight="true" hidden="true" ht="15.75" outlineLevel="0" r="331">
      <c r="A331" s="928"/>
      <c r="B331" s="922"/>
      <c r="C331" s="661"/>
      <c r="D331" s="658"/>
      <c r="E331" s="910" t="s">
        <v>244</v>
      </c>
      <c r="F331" s="902"/>
      <c r="G331" s="902"/>
      <c r="H331" s="661"/>
      <c r="I331" s="902"/>
      <c r="J331" s="834"/>
      <c r="K331" s="834"/>
    </row>
    <row collapsed="false" customFormat="false" customHeight="false" hidden="true" ht="14.05" outlineLevel="0" r="332">
      <c r="A332" s="924"/>
      <c r="B332" s="922" t="s">
        <v>100</v>
      </c>
      <c r="C332" s="922"/>
      <c r="D332" s="903"/>
      <c r="E332" s="903"/>
      <c r="F332" s="930" t="e">
        <f aca="false">F330+F328+F326</f>
        <v>#VALUE!</v>
      </c>
      <c r="G332" s="930" t="n">
        <f aca="false">G330+G328+G326</f>
        <v>0</v>
      </c>
      <c r="H332" s="930" t="n">
        <f aca="false">H330+H328+H326</f>
        <v>784.5</v>
      </c>
      <c r="I332" s="931" t="n">
        <f aca="false">I330+I328+I326</f>
        <v>0</v>
      </c>
      <c r="J332" s="834"/>
      <c r="K332" s="834"/>
    </row>
    <row collapsed="false" customFormat="false" customHeight="false" hidden="true" ht="14.05" outlineLevel="0" r="333">
      <c r="A333" s="839"/>
      <c r="B333" s="834"/>
      <c r="C333" s="834"/>
      <c r="D333" s="834"/>
      <c r="E333" s="834"/>
      <c r="F333" s="834"/>
      <c r="G333" s="834"/>
      <c r="H333" s="834"/>
      <c r="I333" s="834"/>
      <c r="J333" s="834"/>
      <c r="K333" s="834"/>
    </row>
    <row collapsed="false" customFormat="false" customHeight="true" hidden="true" ht="15.75" outlineLevel="0" r="334">
      <c r="A334" s="928" t="s">
        <v>46</v>
      </c>
      <c r="B334" s="902" t="s">
        <v>278</v>
      </c>
      <c r="C334" s="658"/>
      <c r="D334" s="658"/>
      <c r="E334" s="932" t="s">
        <v>243</v>
      </c>
      <c r="F334" s="902" t="n">
        <v>0</v>
      </c>
      <c r="G334" s="902" t="n">
        <v>0</v>
      </c>
      <c r="H334" s="902" t="n">
        <v>0</v>
      </c>
      <c r="I334" s="902" t="n">
        <v>0</v>
      </c>
      <c r="J334" s="834"/>
      <c r="K334" s="834"/>
    </row>
    <row collapsed="false" customFormat="false" customHeight="true" hidden="true" ht="60.75" outlineLevel="0" r="335">
      <c r="A335" s="928"/>
      <c r="B335" s="902"/>
      <c r="C335" s="658"/>
      <c r="D335" s="658"/>
      <c r="E335" s="910" t="s">
        <v>244</v>
      </c>
      <c r="F335" s="902"/>
      <c r="G335" s="902"/>
      <c r="H335" s="902"/>
      <c r="I335" s="902"/>
      <c r="J335" s="834"/>
      <c r="K335" s="834"/>
    </row>
    <row collapsed="false" customFormat="false" customHeight="true" hidden="true" ht="47.25" outlineLevel="0" r="336">
      <c r="A336" s="928"/>
      <c r="B336" s="902"/>
      <c r="C336" s="913"/>
      <c r="D336" s="912" t="s">
        <v>279</v>
      </c>
      <c r="E336" s="912" t="s">
        <v>245</v>
      </c>
      <c r="F336" s="912" t="e">
        <f aca="false">F337+F338+F339</f>
        <v>#VALUE!</v>
      </c>
      <c r="G336" s="913" t="n">
        <f aca="false">G337+G338+G339</f>
        <v>0</v>
      </c>
      <c r="H336" s="913" t="n">
        <f aca="false">H337+H338+H339</f>
        <v>1472.8</v>
      </c>
      <c r="I336" s="923" t="n">
        <f aca="false">I337+I338+I339</f>
        <v>0</v>
      </c>
      <c r="J336" s="834"/>
      <c r="K336" s="834"/>
    </row>
    <row collapsed="false" customFormat="false" customHeight="true" hidden="true" ht="30" outlineLevel="0" r="337">
      <c r="A337" s="928"/>
      <c r="B337" s="902"/>
      <c r="C337" s="911" t="s">
        <v>101</v>
      </c>
      <c r="D337" s="912"/>
      <c r="E337" s="912"/>
      <c r="F337" s="909" t="e">
        <f aca="false">G337+"#ссыл!+H378+I378"</f>
        <v>#VALUE!</v>
      </c>
      <c r="G337" s="916" t="n">
        <v>0</v>
      </c>
      <c r="H337" s="916" t="n">
        <v>278.2</v>
      </c>
      <c r="I337" s="916" t="n">
        <v>0</v>
      </c>
      <c r="J337" s="834"/>
      <c r="K337" s="834"/>
    </row>
    <row collapsed="false" customFormat="false" customHeight="true" hidden="true" ht="30" outlineLevel="0" r="338">
      <c r="A338" s="928"/>
      <c r="B338" s="902"/>
      <c r="C338" s="911" t="s">
        <v>102</v>
      </c>
      <c r="D338" s="912"/>
      <c r="E338" s="912"/>
      <c r="F338" s="909" t="e">
        <f aca="false">G338+"#ссыл!+H379+I379"</f>
        <v>#VALUE!</v>
      </c>
      <c r="G338" s="916" t="n">
        <v>0</v>
      </c>
      <c r="H338" s="916" t="n">
        <v>993.7</v>
      </c>
      <c r="I338" s="916" t="n">
        <v>0</v>
      </c>
      <c r="J338" s="834"/>
      <c r="K338" s="834"/>
    </row>
    <row collapsed="false" customFormat="false" customHeight="true" hidden="true" ht="25.5" outlineLevel="0" r="339">
      <c r="A339" s="928"/>
      <c r="B339" s="902"/>
      <c r="C339" s="911" t="s">
        <v>103</v>
      </c>
      <c r="D339" s="912"/>
      <c r="E339" s="912"/>
      <c r="F339" s="909" t="e">
        <f aca="false">G339+"#ссыл!+H380+I380"</f>
        <v>#VALUE!</v>
      </c>
      <c r="G339" s="916" t="n">
        <v>0</v>
      </c>
      <c r="H339" s="916" t="n">
        <v>200.9</v>
      </c>
      <c r="I339" s="916" t="n">
        <v>0</v>
      </c>
      <c r="J339" s="834"/>
      <c r="K339" s="834"/>
    </row>
    <row collapsed="false" customFormat="false" customHeight="true" hidden="true" ht="15.75" outlineLevel="0" r="340">
      <c r="A340" s="928"/>
      <c r="B340" s="902"/>
      <c r="C340" s="916"/>
      <c r="D340" s="912"/>
      <c r="E340" s="910" t="s">
        <v>244</v>
      </c>
      <c r="F340" s="918"/>
      <c r="G340" s="919"/>
      <c r="H340" s="919"/>
      <c r="I340" s="919"/>
      <c r="J340" s="834"/>
      <c r="K340" s="834"/>
    </row>
    <row collapsed="false" customFormat="false" customHeight="true" hidden="true" ht="15" outlineLevel="0" r="341">
      <c r="A341" s="928"/>
      <c r="B341" s="902"/>
      <c r="C341" s="913"/>
      <c r="D341" s="933"/>
      <c r="E341" s="907" t="s">
        <v>246</v>
      </c>
      <c r="F341" s="912" t="e">
        <f aca="false">G341+"#ссыл!+H382+I382"</f>
        <v>#VALUE!</v>
      </c>
      <c r="G341" s="913" t="n">
        <f aca="false">G342+G343+G344</f>
        <v>0</v>
      </c>
      <c r="H341" s="913" t="n">
        <f aca="false">H342+H343+H344</f>
        <v>1257.1</v>
      </c>
      <c r="I341" s="923" t="n">
        <f aca="false">I342+I343+I344</f>
        <v>0</v>
      </c>
      <c r="J341" s="834"/>
      <c r="K341" s="834"/>
    </row>
    <row collapsed="false" customFormat="false" customHeight="true" hidden="true" ht="15" outlineLevel="0" r="342">
      <c r="A342" s="928"/>
      <c r="B342" s="902"/>
      <c r="C342" s="911" t="s">
        <v>101</v>
      </c>
      <c r="D342" s="933"/>
      <c r="E342" s="907"/>
      <c r="F342" s="909" t="e">
        <f aca="false">G342+"#ссыл!+H383+I383"</f>
        <v>#VALUE!</v>
      </c>
      <c r="G342" s="916" t="n">
        <v>0</v>
      </c>
      <c r="H342" s="916" t="n">
        <v>226</v>
      </c>
      <c r="I342" s="916" t="n">
        <v>0</v>
      </c>
      <c r="J342" s="834"/>
      <c r="K342" s="834"/>
    </row>
    <row collapsed="false" customFormat="false" customHeight="true" hidden="true" ht="15" outlineLevel="0" r="343">
      <c r="A343" s="928"/>
      <c r="B343" s="902"/>
      <c r="C343" s="911" t="s">
        <v>102</v>
      </c>
      <c r="D343" s="933"/>
      <c r="E343" s="907"/>
      <c r="F343" s="909" t="e">
        <f aca="false">G343+"#ссыл!+H384+I384"</f>
        <v>#VALUE!</v>
      </c>
      <c r="G343" s="916" t="n">
        <v>0</v>
      </c>
      <c r="H343" s="916" t="n">
        <v>818</v>
      </c>
      <c r="I343" s="916" t="n">
        <v>0</v>
      </c>
      <c r="J343" s="834"/>
      <c r="K343" s="834"/>
    </row>
    <row collapsed="false" customFormat="false" customHeight="true" hidden="true" ht="15.75" outlineLevel="0" r="344">
      <c r="A344" s="928"/>
      <c r="B344" s="902"/>
      <c r="C344" s="934" t="s">
        <v>103</v>
      </c>
      <c r="D344" s="935"/>
      <c r="E344" s="910" t="s">
        <v>244</v>
      </c>
      <c r="F344" s="909" t="e">
        <f aca="false">G344+"#ссыл!+H385+I385"</f>
        <v>#VALUE!</v>
      </c>
      <c r="G344" s="919" t="n">
        <v>0</v>
      </c>
      <c r="H344" s="919" t="n">
        <v>213.1</v>
      </c>
      <c r="I344" s="919" t="n">
        <v>0</v>
      </c>
      <c r="J344" s="834"/>
      <c r="K344" s="834"/>
    </row>
    <row collapsed="false" customFormat="false" customHeight="false" hidden="true" ht="14.05" outlineLevel="0" r="345">
      <c r="A345" s="936"/>
      <c r="B345" s="903" t="s">
        <v>116</v>
      </c>
      <c r="C345" s="903"/>
      <c r="D345" s="903"/>
      <c r="E345" s="903"/>
      <c r="F345" s="937" t="e">
        <f aca="false">F341+F336+F334</f>
        <v>#VALUE!</v>
      </c>
      <c r="G345" s="938" t="n">
        <f aca="false">G341+G336+G334</f>
        <v>0</v>
      </c>
      <c r="H345" s="930" t="n">
        <f aca="false">H341+H336+H334</f>
        <v>2729.9</v>
      </c>
      <c r="I345" s="931" t="n">
        <f aca="false">I341+I336+I334</f>
        <v>0</v>
      </c>
      <c r="J345" s="834"/>
      <c r="K345" s="834"/>
    </row>
    <row collapsed="false" customFormat="false" customHeight="false" hidden="true" ht="14.05" outlineLevel="0" r="346">
      <c r="A346" s="901"/>
      <c r="B346" s="834"/>
      <c r="C346" s="834"/>
      <c r="D346" s="834"/>
      <c r="E346" s="834"/>
      <c r="F346" s="834"/>
      <c r="G346" s="834"/>
      <c r="H346" s="834"/>
      <c r="I346" s="834"/>
      <c r="J346" s="834"/>
      <c r="K346" s="834"/>
    </row>
    <row collapsed="false" customFormat="false" customHeight="false" hidden="true" ht="14.05" outlineLevel="0" r="347">
      <c r="A347" s="901"/>
      <c r="B347" s="834"/>
      <c r="C347" s="834"/>
      <c r="D347" s="834"/>
      <c r="E347" s="834"/>
      <c r="F347" s="834"/>
      <c r="G347" s="834"/>
      <c r="H347" s="834"/>
      <c r="I347" s="834"/>
      <c r="J347" s="834"/>
      <c r="K347" s="834"/>
    </row>
    <row collapsed="false" customFormat="false" customHeight="false" hidden="true" ht="14.05" outlineLevel="0" r="348">
      <c r="A348" s="901"/>
      <c r="B348" s="834"/>
      <c r="C348" s="834"/>
      <c r="D348" s="834"/>
      <c r="E348" s="834"/>
      <c r="F348" s="834"/>
      <c r="G348" s="834"/>
      <c r="H348" s="834"/>
      <c r="I348" s="834"/>
      <c r="J348" s="834"/>
      <c r="K348" s="834"/>
    </row>
    <row collapsed="false" customFormat="false" customHeight="false" hidden="true" ht="14.05" outlineLevel="0" r="349">
      <c r="A349" s="901"/>
      <c r="B349" s="834"/>
      <c r="C349" s="834"/>
      <c r="D349" s="834"/>
      <c r="E349" s="834"/>
      <c r="F349" s="834"/>
      <c r="G349" s="834"/>
      <c r="H349" s="834"/>
      <c r="I349" s="834"/>
      <c r="J349" s="834"/>
      <c r="K349" s="834"/>
    </row>
    <row collapsed="false" customFormat="false" customHeight="false" hidden="true" ht="14.05" outlineLevel="0" r="350">
      <c r="A350" s="901"/>
      <c r="B350" s="834"/>
      <c r="C350" s="834"/>
      <c r="D350" s="834"/>
      <c r="E350" s="834"/>
      <c r="F350" s="834"/>
      <c r="G350" s="834"/>
      <c r="H350" s="834"/>
      <c r="I350" s="834"/>
      <c r="J350" s="834"/>
      <c r="K350" s="834"/>
    </row>
    <row collapsed="false" customFormat="false" customHeight="false" hidden="true" ht="14.05" outlineLevel="0" r="351">
      <c r="A351" s="901" t="s">
        <v>280</v>
      </c>
      <c r="B351" s="834"/>
      <c r="C351" s="834"/>
      <c r="D351" s="834"/>
      <c r="E351" s="834"/>
      <c r="F351" s="834"/>
      <c r="G351" s="834"/>
      <c r="H351" s="834"/>
      <c r="I351" s="834"/>
      <c r="J351" s="834"/>
      <c r="K351" s="834"/>
    </row>
    <row collapsed="false" customFormat="false" customHeight="false" hidden="true" ht="14.05" outlineLevel="0" r="352">
      <c r="A352" s="900"/>
      <c r="B352" s="834"/>
      <c r="C352" s="834"/>
      <c r="D352" s="834"/>
      <c r="E352" s="834"/>
      <c r="F352" s="834"/>
      <c r="G352" s="834"/>
      <c r="H352" s="834"/>
      <c r="I352" s="834"/>
      <c r="J352" s="834"/>
      <c r="K352" s="834"/>
    </row>
    <row collapsed="false" customFormat="false" customHeight="false" hidden="true" ht="14.05" outlineLevel="0" r="353">
      <c r="A353" s="832" t="s">
        <v>281</v>
      </c>
      <c r="B353" s="832"/>
      <c r="C353" s="832"/>
      <c r="D353" s="832"/>
      <c r="E353" s="832"/>
      <c r="F353" s="832"/>
      <c r="G353" s="832"/>
      <c r="H353" s="834"/>
      <c r="I353" s="834"/>
      <c r="J353" s="834"/>
      <c r="K353" s="834"/>
    </row>
    <row collapsed="false" customFormat="false" customHeight="false" hidden="true" ht="14.05" outlineLevel="0" r="354">
      <c r="A354" s="900"/>
      <c r="B354" s="834"/>
      <c r="C354" s="834"/>
      <c r="D354" s="834"/>
      <c r="E354" s="834"/>
      <c r="F354" s="834"/>
      <c r="G354" s="834"/>
      <c r="H354" s="834"/>
      <c r="I354" s="834"/>
      <c r="J354" s="834"/>
      <c r="K354" s="834"/>
    </row>
    <row collapsed="false" customFormat="false" customHeight="true" hidden="true" ht="164.25" outlineLevel="0" r="355">
      <c r="A355" s="902" t="s">
        <v>189</v>
      </c>
      <c r="B355" s="902" t="s">
        <v>235</v>
      </c>
      <c r="C355" s="902" t="s">
        <v>87</v>
      </c>
      <c r="D355" s="902" t="s">
        <v>236</v>
      </c>
      <c r="E355" s="902" t="s">
        <v>89</v>
      </c>
      <c r="F355" s="902" t="s">
        <v>237</v>
      </c>
      <c r="G355" s="902"/>
      <c r="H355" s="902"/>
      <c r="I355" s="902"/>
      <c r="J355" s="834"/>
      <c r="K355" s="834"/>
    </row>
    <row collapsed="false" customFormat="false" customHeight="false" hidden="true" ht="26.65" outlineLevel="0" r="356">
      <c r="A356" s="902"/>
      <c r="B356" s="902"/>
      <c r="C356" s="902"/>
      <c r="D356" s="902"/>
      <c r="E356" s="902"/>
      <c r="F356" s="903" t="s">
        <v>93</v>
      </c>
      <c r="G356" s="903" t="s">
        <v>94</v>
      </c>
      <c r="H356" s="903" t="s">
        <v>239</v>
      </c>
      <c r="I356" s="904" t="s">
        <v>240</v>
      </c>
      <c r="J356" s="834"/>
      <c r="K356" s="834"/>
    </row>
    <row collapsed="false" customFormat="false" customHeight="false" hidden="true" ht="14.05" outlineLevel="0" r="357">
      <c r="A357" s="905" t="n">
        <v>1</v>
      </c>
      <c r="B357" s="905" t="n">
        <v>2</v>
      </c>
      <c r="C357" s="905" t="n">
        <v>3</v>
      </c>
      <c r="D357" s="905" t="n">
        <v>4</v>
      </c>
      <c r="E357" s="905" t="n">
        <v>5</v>
      </c>
      <c r="F357" s="905" t="n">
        <v>6</v>
      </c>
      <c r="G357" s="905" t="n">
        <v>7</v>
      </c>
      <c r="H357" s="905" t="n">
        <v>9</v>
      </c>
      <c r="I357" s="904" t="n">
        <v>10</v>
      </c>
      <c r="J357" s="834"/>
      <c r="K357" s="834"/>
    </row>
    <row collapsed="false" customFormat="false" customHeight="true" hidden="true" ht="15" outlineLevel="0" r="358">
      <c r="A358" s="658" t="n">
        <v>3</v>
      </c>
      <c r="B358" s="906" t="s">
        <v>76</v>
      </c>
      <c r="C358" s="661" t="s">
        <v>282</v>
      </c>
      <c r="D358" s="661" t="s">
        <v>283</v>
      </c>
      <c r="E358" s="907" t="s">
        <v>243</v>
      </c>
      <c r="F358" s="939" t="e">
        <f aca="false">G358+"#ссыл!+H399+I399"</f>
        <v>#VALUE!</v>
      </c>
      <c r="G358" s="940" t="n">
        <f aca="false">G365</f>
        <v>0</v>
      </c>
      <c r="H358" s="940" t="n">
        <f aca="false">H365</f>
        <v>832.375</v>
      </c>
      <c r="I358" s="941" t="n">
        <f aca="false">I365</f>
        <v>0</v>
      </c>
      <c r="J358" s="834"/>
      <c r="K358" s="834"/>
    </row>
    <row collapsed="false" customFormat="false" customHeight="true" hidden="true" ht="225.75" outlineLevel="0" r="359">
      <c r="A359" s="658"/>
      <c r="B359" s="906" t="s">
        <v>78</v>
      </c>
      <c r="C359" s="661"/>
      <c r="D359" s="661"/>
      <c r="E359" s="910" t="s">
        <v>244</v>
      </c>
      <c r="F359" s="939"/>
      <c r="G359" s="940"/>
      <c r="H359" s="940"/>
      <c r="I359" s="941"/>
      <c r="J359" s="834"/>
      <c r="K359" s="834"/>
    </row>
    <row collapsed="false" customFormat="false" customHeight="true" hidden="true" ht="15.75" outlineLevel="0" r="360">
      <c r="A360" s="658"/>
      <c r="B360" s="906"/>
      <c r="C360" s="661"/>
      <c r="D360" s="661"/>
      <c r="E360" s="907" t="s">
        <v>245</v>
      </c>
      <c r="F360" s="939" t="e">
        <f aca="false">G360+"#ссыл!+H401+I401"</f>
        <v>#VALUE!</v>
      </c>
      <c r="G360" s="940" t="n">
        <f aca="false">G368</f>
        <v>0</v>
      </c>
      <c r="H360" s="940" t="n">
        <f aca="false">H368</f>
        <v>1057.2</v>
      </c>
      <c r="I360" s="941" t="n">
        <f aca="false">I368</f>
        <v>0</v>
      </c>
      <c r="J360" s="834"/>
      <c r="K360" s="834"/>
    </row>
    <row collapsed="false" customFormat="false" customHeight="true" hidden="true" ht="15.75" outlineLevel="0" r="361">
      <c r="A361" s="658"/>
      <c r="B361" s="906"/>
      <c r="C361" s="661"/>
      <c r="D361" s="661"/>
      <c r="E361" s="910" t="s">
        <v>244</v>
      </c>
      <c r="F361" s="939"/>
      <c r="G361" s="940"/>
      <c r="H361" s="940"/>
      <c r="I361" s="941"/>
      <c r="J361" s="834"/>
      <c r="K361" s="834"/>
    </row>
    <row collapsed="false" customFormat="false" customHeight="true" hidden="true" ht="15.75" outlineLevel="0" r="362">
      <c r="A362" s="658"/>
      <c r="B362" s="906"/>
      <c r="C362" s="661"/>
      <c r="D362" s="661"/>
      <c r="E362" s="907" t="s">
        <v>246</v>
      </c>
      <c r="F362" s="939" t="e">
        <f aca="false">G362+"#ссыл!+H403+I403"</f>
        <v>#VALUE!</v>
      </c>
      <c r="G362" s="940" t="n">
        <f aca="false">G370</f>
        <v>0</v>
      </c>
      <c r="H362" s="940" t="n">
        <f aca="false">H370</f>
        <v>1013.1</v>
      </c>
      <c r="I362" s="941" t="n">
        <f aca="false">I370</f>
        <v>0</v>
      </c>
      <c r="J362" s="834"/>
      <c r="K362" s="834"/>
    </row>
    <row collapsed="false" customFormat="false" customHeight="true" hidden="true" ht="15.75" outlineLevel="0" r="363">
      <c r="A363" s="658"/>
      <c r="B363" s="922"/>
      <c r="C363" s="661"/>
      <c r="D363" s="661"/>
      <c r="E363" s="910" t="s">
        <v>244</v>
      </c>
      <c r="F363" s="939"/>
      <c r="G363" s="940"/>
      <c r="H363" s="940"/>
      <c r="I363" s="941"/>
      <c r="J363" s="834"/>
      <c r="K363" s="834"/>
    </row>
    <row collapsed="false" customFormat="false" customHeight="false" hidden="true" ht="14.05" outlineLevel="0" r="364">
      <c r="A364" s="922"/>
      <c r="B364" s="922" t="s">
        <v>100</v>
      </c>
      <c r="C364" s="922"/>
      <c r="D364" s="910"/>
      <c r="E364" s="922"/>
      <c r="F364" s="942" t="e">
        <f aca="false">F362+F360+F358</f>
        <v>#VALUE!</v>
      </c>
      <c r="G364" s="943" t="n">
        <f aca="false">G362+G360+G358</f>
        <v>0</v>
      </c>
      <c r="H364" s="943" t="n">
        <f aca="false">H362+H360+H358</f>
        <v>2902.675</v>
      </c>
      <c r="I364" s="944" t="n">
        <f aca="false">I362+I360+I358</f>
        <v>0</v>
      </c>
      <c r="J364" s="834"/>
      <c r="K364" s="834"/>
    </row>
    <row collapsed="false" customFormat="false" customHeight="true" hidden="true" ht="15" outlineLevel="0" r="365">
      <c r="A365" s="945" t="n">
        <v>41642</v>
      </c>
      <c r="B365" s="906" t="s">
        <v>284</v>
      </c>
      <c r="C365" s="661" t="s">
        <v>282</v>
      </c>
      <c r="D365" s="661" t="s">
        <v>285</v>
      </c>
      <c r="E365" s="907"/>
      <c r="F365" s="939" t="e">
        <f aca="false">G365+"#ссыл!+H406+I406"</f>
        <v>#VALUE!</v>
      </c>
      <c r="G365" s="946" t="n">
        <v>0</v>
      </c>
      <c r="H365" s="940" t="n">
        <v>832.375</v>
      </c>
      <c r="I365" s="946" t="n">
        <v>0</v>
      </c>
      <c r="J365" s="834"/>
      <c r="K365" s="834"/>
    </row>
    <row collapsed="false" customFormat="false" customHeight="true" hidden="true" ht="150.75" outlineLevel="0" r="366">
      <c r="A366" s="945"/>
      <c r="B366" s="906" t="s">
        <v>80</v>
      </c>
      <c r="C366" s="661"/>
      <c r="D366" s="661"/>
      <c r="E366" s="907" t="s">
        <v>243</v>
      </c>
      <c r="F366" s="939"/>
      <c r="G366" s="946"/>
      <c r="H366" s="940"/>
      <c r="I366" s="946"/>
      <c r="J366" s="834"/>
      <c r="K366" s="834"/>
    </row>
    <row collapsed="false" customFormat="false" customHeight="true" hidden="true" ht="15.75" outlineLevel="0" r="367">
      <c r="A367" s="945"/>
      <c r="B367" s="906"/>
      <c r="C367" s="661"/>
      <c r="D367" s="661"/>
      <c r="E367" s="910" t="s">
        <v>244</v>
      </c>
      <c r="F367" s="939"/>
      <c r="G367" s="946"/>
      <c r="H367" s="940"/>
      <c r="I367" s="946"/>
      <c r="J367" s="834"/>
      <c r="K367" s="834"/>
    </row>
    <row collapsed="false" customFormat="false" customHeight="true" hidden="true" ht="15.75" outlineLevel="0" r="368">
      <c r="A368" s="945"/>
      <c r="B368" s="906"/>
      <c r="C368" s="661"/>
      <c r="D368" s="661"/>
      <c r="E368" s="907" t="s">
        <v>245</v>
      </c>
      <c r="F368" s="939" t="e">
        <f aca="false">G368+"#ссыл!+H409+I409"</f>
        <v>#VALUE!</v>
      </c>
      <c r="G368" s="947" t="n">
        <v>0</v>
      </c>
      <c r="H368" s="940" t="n">
        <v>1057.2</v>
      </c>
      <c r="I368" s="947" t="n">
        <v>0</v>
      </c>
      <c r="J368" s="834"/>
      <c r="K368" s="834"/>
    </row>
    <row collapsed="false" customFormat="false" customHeight="true" hidden="true" ht="15.75" outlineLevel="0" r="369">
      <c r="A369" s="945"/>
      <c r="B369" s="906"/>
      <c r="C369" s="661"/>
      <c r="D369" s="661"/>
      <c r="E369" s="910" t="s">
        <v>244</v>
      </c>
      <c r="F369" s="939"/>
      <c r="G369" s="947"/>
      <c r="H369" s="940"/>
      <c r="I369" s="947"/>
      <c r="J369" s="834"/>
      <c r="K369" s="834"/>
    </row>
    <row collapsed="false" customFormat="false" customHeight="true" hidden="true" ht="15.75" outlineLevel="0" r="370">
      <c r="A370" s="945"/>
      <c r="B370" s="906"/>
      <c r="C370" s="661"/>
      <c r="D370" s="661"/>
      <c r="E370" s="907" t="s">
        <v>246</v>
      </c>
      <c r="F370" s="939" t="e">
        <f aca="false">G370+"#ссыл!+H411+I411"</f>
        <v>#VALUE!</v>
      </c>
      <c r="G370" s="946" t="n">
        <v>0</v>
      </c>
      <c r="H370" s="940" t="n">
        <v>1013.1</v>
      </c>
      <c r="I370" s="946" t="n">
        <v>0</v>
      </c>
      <c r="J370" s="834"/>
      <c r="K370" s="834"/>
    </row>
    <row collapsed="false" customFormat="false" customHeight="true" hidden="true" ht="15.75" outlineLevel="0" r="371">
      <c r="A371" s="945"/>
      <c r="B371" s="922"/>
      <c r="C371" s="661"/>
      <c r="D371" s="661"/>
      <c r="E371" s="910" t="s">
        <v>244</v>
      </c>
      <c r="F371" s="939"/>
      <c r="G371" s="946"/>
      <c r="H371" s="940"/>
      <c r="I371" s="946"/>
      <c r="J371" s="834"/>
      <c r="K371" s="834"/>
    </row>
    <row collapsed="false" customFormat="false" customHeight="false" hidden="true" ht="14.05" outlineLevel="0" r="372">
      <c r="A372" s="948"/>
      <c r="B372" s="922" t="s">
        <v>100</v>
      </c>
      <c r="C372" s="922"/>
      <c r="D372" s="910"/>
      <c r="E372" s="922"/>
      <c r="F372" s="942" t="e">
        <f aca="false">F370+F368+F365</f>
        <v>#VALUE!</v>
      </c>
      <c r="G372" s="943" t="n">
        <f aca="false">G370+G368+G365</f>
        <v>0</v>
      </c>
      <c r="H372" s="943" t="n">
        <f aca="false">H370+H368+H365</f>
        <v>2902.675</v>
      </c>
      <c r="I372" s="949" t="n">
        <f aca="false">I370+I368+I365</f>
        <v>0</v>
      </c>
      <c r="J372" s="834"/>
      <c r="K372" s="834"/>
    </row>
    <row collapsed="false" customFormat="false" customHeight="false" hidden="true" ht="14.05" outlineLevel="0" r="373">
      <c r="A373" s="901"/>
      <c r="B373" s="834"/>
      <c r="C373" s="834"/>
      <c r="D373" s="834"/>
      <c r="E373" s="834"/>
      <c r="F373" s="834"/>
      <c r="G373" s="834"/>
      <c r="H373" s="834"/>
      <c r="I373" s="834"/>
      <c r="J373" s="834"/>
      <c r="K373" s="834"/>
    </row>
    <row collapsed="false" customFormat="false" customHeight="false" hidden="true" ht="14.05" outlineLevel="0" r="374">
      <c r="A374" s="901" t="s">
        <v>286</v>
      </c>
      <c r="B374" s="834"/>
      <c r="C374" s="834"/>
      <c r="D374" s="834"/>
      <c r="E374" s="834"/>
      <c r="F374" s="834"/>
      <c r="G374" s="834"/>
      <c r="H374" s="834"/>
      <c r="I374" s="834"/>
      <c r="J374" s="834"/>
      <c r="K374" s="834"/>
    </row>
    <row collapsed="false" customFormat="false" customHeight="false" hidden="true" ht="14.05" outlineLevel="0" r="375">
      <c r="A375" s="832" t="s">
        <v>186</v>
      </c>
      <c r="B375" s="832"/>
      <c r="C375" s="832"/>
      <c r="D375" s="832"/>
      <c r="E375" s="832"/>
      <c r="F375" s="832"/>
      <c r="G375" s="832"/>
      <c r="H375" s="832"/>
      <c r="I375" s="832"/>
      <c r="J375" s="834"/>
      <c r="K375" s="834"/>
    </row>
    <row collapsed="false" customFormat="false" customHeight="false" hidden="true" ht="14.05" outlineLevel="0" r="376">
      <c r="A376" s="832" t="s">
        <v>287</v>
      </c>
      <c r="B376" s="832"/>
      <c r="C376" s="832"/>
      <c r="D376" s="832"/>
      <c r="E376" s="832"/>
      <c r="F376" s="832"/>
      <c r="G376" s="832"/>
      <c r="H376" s="834"/>
      <c r="I376" s="834"/>
      <c r="J376" s="834"/>
      <c r="K376" s="834"/>
    </row>
    <row collapsed="false" customFormat="false" customHeight="false" hidden="true" ht="14.05" outlineLevel="0" r="377">
      <c r="A377" s="832" t="s">
        <v>288</v>
      </c>
      <c r="B377" s="832"/>
      <c r="C377" s="832"/>
      <c r="D377" s="832"/>
      <c r="E377" s="832"/>
      <c r="F377" s="832"/>
      <c r="G377" s="832"/>
      <c r="H377" s="832"/>
      <c r="I377" s="832"/>
      <c r="J377" s="834"/>
      <c r="K377" s="834"/>
    </row>
    <row collapsed="false" customFormat="false" customHeight="false" hidden="true" ht="14.05" outlineLevel="0" r="378">
      <c r="A378" s="835"/>
      <c r="B378" s="834"/>
      <c r="C378" s="834"/>
      <c r="D378" s="834"/>
      <c r="E378" s="834"/>
      <c r="F378" s="834"/>
      <c r="G378" s="834"/>
      <c r="H378" s="834"/>
      <c r="I378" s="834"/>
      <c r="J378" s="834"/>
      <c r="K378" s="834"/>
    </row>
    <row collapsed="false" customFormat="false" customHeight="true" hidden="true" ht="131.25" outlineLevel="0" r="379">
      <c r="A379" s="950" t="s">
        <v>189</v>
      </c>
      <c r="B379" s="902" t="s">
        <v>289</v>
      </c>
      <c r="C379" s="902" t="s">
        <v>290</v>
      </c>
      <c r="D379" s="902" t="s">
        <v>291</v>
      </c>
      <c r="E379" s="902" t="s">
        <v>292</v>
      </c>
      <c r="F379" s="902" t="s">
        <v>293</v>
      </c>
      <c r="G379" s="902" t="s">
        <v>470</v>
      </c>
      <c r="H379" s="902"/>
      <c r="I379" s="902" t="s">
        <v>294</v>
      </c>
      <c r="J379" s="834"/>
      <c r="K379" s="834"/>
    </row>
    <row collapsed="false" customFormat="false" customHeight="true" hidden="true" ht="15.75" outlineLevel="0" r="380">
      <c r="A380" s="903" t="s">
        <v>12</v>
      </c>
      <c r="B380" s="902"/>
      <c r="C380" s="902"/>
      <c r="D380" s="902"/>
      <c r="E380" s="902"/>
      <c r="F380" s="902"/>
      <c r="G380" s="902"/>
      <c r="H380" s="902"/>
      <c r="I380" s="902"/>
      <c r="J380" s="834"/>
      <c r="K380" s="834"/>
    </row>
    <row collapsed="false" customFormat="false" customHeight="false" hidden="true" ht="14.05" outlineLevel="0" r="381">
      <c r="A381" s="905" t="n">
        <v>1</v>
      </c>
      <c r="B381" s="905" t="n">
        <v>2</v>
      </c>
      <c r="C381" s="905" t="n">
        <v>3</v>
      </c>
      <c r="D381" s="905" t="n">
        <v>4</v>
      </c>
      <c r="E381" s="905" t="n">
        <v>5</v>
      </c>
      <c r="F381" s="905" t="n">
        <v>6</v>
      </c>
      <c r="G381" s="905" t="n">
        <v>7</v>
      </c>
      <c r="H381" s="951"/>
      <c r="I381" s="905" t="n">
        <v>9</v>
      </c>
      <c r="J381" s="834"/>
      <c r="K381" s="834"/>
    </row>
    <row collapsed="false" customFormat="false" customHeight="true" hidden="true" ht="120.75" outlineLevel="0" r="382">
      <c r="A382" s="903" t="n">
        <v>1</v>
      </c>
      <c r="B382" s="910" t="s">
        <v>296</v>
      </c>
      <c r="C382" s="922" t="s">
        <v>202</v>
      </c>
      <c r="D382" s="922" t="s">
        <v>297</v>
      </c>
      <c r="E382" s="922" t="s">
        <v>298</v>
      </c>
      <c r="F382" s="903" t="s">
        <v>183</v>
      </c>
      <c r="G382" s="910" t="n">
        <v>73.5</v>
      </c>
      <c r="H382" s="658"/>
      <c r="I382" s="922" t="s">
        <v>299</v>
      </c>
      <c r="J382" s="834"/>
      <c r="K382" s="834"/>
    </row>
    <row collapsed="false" customFormat="false" customHeight="true" hidden="true" ht="15" outlineLevel="0" r="383">
      <c r="A383" s="902" t="n">
        <v>2</v>
      </c>
      <c r="B383" s="661" t="s">
        <v>301</v>
      </c>
      <c r="C383" s="658" t="s">
        <v>204</v>
      </c>
      <c r="D383" s="658" t="s">
        <v>302</v>
      </c>
      <c r="E383" s="658" t="s">
        <v>298</v>
      </c>
      <c r="F383" s="915" t="s">
        <v>303</v>
      </c>
      <c r="G383" s="661" t="n">
        <v>1.2</v>
      </c>
      <c r="H383" s="658"/>
      <c r="I383" s="658" t="s">
        <v>299</v>
      </c>
      <c r="J383" s="834"/>
      <c r="K383" s="834"/>
    </row>
    <row collapsed="false" customFormat="false" customHeight="true" hidden="true" ht="105.75" outlineLevel="0" r="384">
      <c r="A384" s="902"/>
      <c r="B384" s="661"/>
      <c r="C384" s="658"/>
      <c r="D384" s="658"/>
      <c r="E384" s="658"/>
      <c r="F384" s="903" t="s">
        <v>304</v>
      </c>
      <c r="G384" s="661"/>
      <c r="H384" s="658"/>
      <c r="I384" s="658"/>
      <c r="J384" s="834"/>
      <c r="K384" s="834"/>
    </row>
    <row collapsed="false" customFormat="false" customHeight="true" hidden="true" ht="135.75" outlineLevel="0" r="385">
      <c r="A385" s="903" t="n">
        <v>3</v>
      </c>
      <c r="B385" s="910" t="s">
        <v>305</v>
      </c>
      <c r="C385" s="922" t="s">
        <v>204</v>
      </c>
      <c r="D385" s="922" t="s">
        <v>306</v>
      </c>
      <c r="E385" s="922" t="s">
        <v>298</v>
      </c>
      <c r="F385" s="903" t="s">
        <v>307</v>
      </c>
      <c r="G385" s="910" t="n">
        <v>10</v>
      </c>
      <c r="H385" s="658"/>
      <c r="I385" s="922" t="s">
        <v>120</v>
      </c>
      <c r="J385" s="834"/>
      <c r="K385" s="834"/>
    </row>
    <row collapsed="false" customFormat="false" customHeight="true" hidden="true" ht="120.75" outlineLevel="0" r="386">
      <c r="A386" s="903" t="n">
        <v>4</v>
      </c>
      <c r="B386" s="910" t="s">
        <v>308</v>
      </c>
      <c r="C386" s="922" t="s">
        <v>202</v>
      </c>
      <c r="D386" s="922" t="s">
        <v>309</v>
      </c>
      <c r="E386" s="922" t="s">
        <v>298</v>
      </c>
      <c r="F386" s="903" t="s">
        <v>183</v>
      </c>
      <c r="G386" s="910" t="n">
        <v>91</v>
      </c>
      <c r="H386" s="658"/>
      <c r="I386" s="922" t="s">
        <v>310</v>
      </c>
      <c r="J386" s="834"/>
      <c r="K386" s="834"/>
    </row>
    <row collapsed="false" customFormat="false" customHeight="true" hidden="true" ht="150.75" outlineLevel="0" r="387">
      <c r="A387" s="903" t="n">
        <v>5</v>
      </c>
      <c r="B387" s="910" t="s">
        <v>311</v>
      </c>
      <c r="C387" s="922" t="s">
        <v>312</v>
      </c>
      <c r="D387" s="910" t="s">
        <v>313</v>
      </c>
      <c r="E387" s="922" t="s">
        <v>298</v>
      </c>
      <c r="F387" s="903" t="s">
        <v>183</v>
      </c>
      <c r="G387" s="910" t="n">
        <v>165</v>
      </c>
      <c r="H387" s="658"/>
      <c r="I387" s="922" t="s">
        <v>69</v>
      </c>
      <c r="J387" s="834"/>
      <c r="K387" s="834"/>
    </row>
    <row collapsed="false" customFormat="false" customHeight="true" hidden="true" ht="150.75" outlineLevel="0" r="388">
      <c r="A388" s="903" t="n">
        <v>6</v>
      </c>
      <c r="B388" s="910" t="s">
        <v>314</v>
      </c>
      <c r="C388" s="922" t="s">
        <v>208</v>
      </c>
      <c r="D388" s="922" t="s">
        <v>315</v>
      </c>
      <c r="E388" s="922" t="s">
        <v>298</v>
      </c>
      <c r="F388" s="903" t="s">
        <v>183</v>
      </c>
      <c r="G388" s="910" t="n">
        <v>13.4</v>
      </c>
      <c r="H388" s="658"/>
      <c r="I388" s="922" t="s">
        <v>310</v>
      </c>
      <c r="J388" s="834"/>
      <c r="K388" s="834"/>
    </row>
    <row collapsed="false" customFormat="false" customHeight="true" hidden="true" ht="15" outlineLevel="0" r="389">
      <c r="A389" s="902" t="n">
        <v>7</v>
      </c>
      <c r="B389" s="661" t="s">
        <v>316</v>
      </c>
      <c r="C389" s="658" t="s">
        <v>204</v>
      </c>
      <c r="D389" s="658" t="s">
        <v>317</v>
      </c>
      <c r="E389" s="658" t="s">
        <v>298</v>
      </c>
      <c r="F389" s="915" t="s">
        <v>318</v>
      </c>
      <c r="G389" s="661" t="n">
        <v>100</v>
      </c>
      <c r="H389" s="658"/>
      <c r="I389" s="658" t="s">
        <v>120</v>
      </c>
      <c r="J389" s="834"/>
      <c r="K389" s="834"/>
    </row>
    <row collapsed="false" customFormat="false" customHeight="true" hidden="true" ht="15.75" outlineLevel="0" r="390">
      <c r="A390" s="902"/>
      <c r="B390" s="661"/>
      <c r="C390" s="658"/>
      <c r="D390" s="658"/>
      <c r="E390" s="658"/>
      <c r="F390" s="915"/>
      <c r="G390" s="661"/>
      <c r="H390" s="658"/>
      <c r="I390" s="658"/>
      <c r="J390" s="834"/>
      <c r="K390" s="834"/>
    </row>
    <row collapsed="false" customFormat="false" customHeight="true" hidden="true" ht="105.75" outlineLevel="0" r="391">
      <c r="A391" s="902"/>
      <c r="B391" s="661"/>
      <c r="C391" s="658"/>
      <c r="D391" s="658"/>
      <c r="E391" s="658"/>
      <c r="F391" s="903" t="s">
        <v>319</v>
      </c>
      <c r="G391" s="661"/>
      <c r="H391" s="658"/>
      <c r="I391" s="658"/>
      <c r="J391" s="834"/>
      <c r="K391" s="834"/>
    </row>
    <row collapsed="false" customFormat="false" customHeight="true" hidden="true" ht="15" outlineLevel="0" r="392">
      <c r="A392" s="902" t="n">
        <v>8</v>
      </c>
      <c r="B392" s="658" t="s">
        <v>320</v>
      </c>
      <c r="C392" s="658" t="s">
        <v>204</v>
      </c>
      <c r="D392" s="658" t="s">
        <v>321</v>
      </c>
      <c r="E392" s="658" t="s">
        <v>298</v>
      </c>
      <c r="F392" s="915" t="s">
        <v>322</v>
      </c>
      <c r="G392" s="661" t="n">
        <v>100</v>
      </c>
      <c r="H392" s="658"/>
      <c r="I392" s="658" t="s">
        <v>120</v>
      </c>
      <c r="J392" s="834"/>
      <c r="K392" s="834"/>
    </row>
    <row collapsed="false" customFormat="false" customHeight="true" hidden="true" ht="15.75" outlineLevel="0" r="393">
      <c r="A393" s="902"/>
      <c r="B393" s="658"/>
      <c r="C393" s="658"/>
      <c r="D393" s="658"/>
      <c r="E393" s="658"/>
      <c r="F393" s="915"/>
      <c r="G393" s="661"/>
      <c r="H393" s="658"/>
      <c r="I393" s="658"/>
      <c r="J393" s="834"/>
      <c r="K393" s="834"/>
    </row>
    <row collapsed="false" customFormat="false" customHeight="true" hidden="true" ht="105.75" outlineLevel="0" r="394">
      <c r="A394" s="902"/>
      <c r="B394" s="658"/>
      <c r="C394" s="658"/>
      <c r="D394" s="658"/>
      <c r="E394" s="658"/>
      <c r="F394" s="903" t="s">
        <v>323</v>
      </c>
      <c r="G394" s="661"/>
      <c r="H394" s="658"/>
      <c r="I394" s="658"/>
      <c r="J394" s="834"/>
      <c r="K394" s="834"/>
    </row>
    <row collapsed="false" customFormat="false" customHeight="true" hidden="true" ht="105.75" outlineLevel="0" r="395">
      <c r="A395" s="903" t="n">
        <v>9</v>
      </c>
      <c r="B395" s="922" t="s">
        <v>324</v>
      </c>
      <c r="C395" s="922" t="s">
        <v>212</v>
      </c>
      <c r="D395" s="922" t="s">
        <v>325</v>
      </c>
      <c r="E395" s="922" t="s">
        <v>298</v>
      </c>
      <c r="F395" s="903" t="s">
        <v>183</v>
      </c>
      <c r="G395" s="910" t="n">
        <v>17</v>
      </c>
      <c r="H395" s="658"/>
      <c r="I395" s="922" t="s">
        <v>326</v>
      </c>
      <c r="J395" s="834"/>
      <c r="K395" s="834"/>
    </row>
    <row collapsed="false" customFormat="false" customHeight="true" hidden="true" ht="135.75" outlineLevel="0" r="396">
      <c r="A396" s="903" t="n">
        <v>10</v>
      </c>
      <c r="B396" s="910" t="s">
        <v>327</v>
      </c>
      <c r="C396" s="922" t="s">
        <v>212</v>
      </c>
      <c r="D396" s="910" t="s">
        <v>328</v>
      </c>
      <c r="E396" s="922" t="s">
        <v>298</v>
      </c>
      <c r="F396" s="903" t="s">
        <v>183</v>
      </c>
      <c r="G396" s="922" t="n">
        <v>1</v>
      </c>
      <c r="H396" s="658"/>
      <c r="I396" s="922" t="s">
        <v>120</v>
      </c>
      <c r="J396" s="834"/>
      <c r="K396" s="834"/>
    </row>
    <row collapsed="false" customFormat="false" customHeight="true" hidden="true" ht="150.75" outlineLevel="0" r="397">
      <c r="A397" s="903" t="n">
        <v>11</v>
      </c>
      <c r="B397" s="910" t="s">
        <v>329</v>
      </c>
      <c r="C397" s="922" t="s">
        <v>204</v>
      </c>
      <c r="D397" s="922" t="s">
        <v>330</v>
      </c>
      <c r="E397" s="922" t="s">
        <v>331</v>
      </c>
      <c r="F397" s="903" t="s">
        <v>332</v>
      </c>
      <c r="G397" s="922" t="s">
        <v>183</v>
      </c>
      <c r="H397" s="658"/>
      <c r="I397" s="922" t="s">
        <v>120</v>
      </c>
      <c r="J397" s="834"/>
      <c r="K397" s="834"/>
    </row>
    <row collapsed="false" customFormat="false" customHeight="true" hidden="true" ht="15" outlineLevel="0" r="398">
      <c r="A398" s="902" t="n">
        <v>12</v>
      </c>
      <c r="B398" s="661" t="s">
        <v>333</v>
      </c>
      <c r="C398" s="658" t="s">
        <v>204</v>
      </c>
      <c r="D398" s="658" t="s">
        <v>334</v>
      </c>
      <c r="E398" s="658" t="s">
        <v>298</v>
      </c>
      <c r="F398" s="915" t="s">
        <v>335</v>
      </c>
      <c r="G398" s="658" t="s">
        <v>183</v>
      </c>
      <c r="H398" s="658"/>
      <c r="I398" s="658" t="s">
        <v>120</v>
      </c>
      <c r="J398" s="834"/>
      <c r="K398" s="834"/>
    </row>
    <row collapsed="false" customFormat="false" customHeight="true" hidden="true" ht="135.75" outlineLevel="0" r="399">
      <c r="A399" s="902"/>
      <c r="B399" s="661"/>
      <c r="C399" s="658"/>
      <c r="D399" s="658"/>
      <c r="E399" s="658"/>
      <c r="F399" s="903" t="s">
        <v>336</v>
      </c>
      <c r="G399" s="658"/>
      <c r="H399" s="658"/>
      <c r="I399" s="658"/>
      <c r="J399" s="834"/>
      <c r="K399" s="834"/>
    </row>
    <row collapsed="false" customFormat="false" customHeight="true" hidden="true" ht="15" outlineLevel="0" r="400">
      <c r="A400" s="902" t="n">
        <v>13</v>
      </c>
      <c r="B400" s="658" t="s">
        <v>337</v>
      </c>
      <c r="C400" s="658" t="s">
        <v>204</v>
      </c>
      <c r="D400" s="658" t="s">
        <v>338</v>
      </c>
      <c r="E400" s="658" t="s">
        <v>339</v>
      </c>
      <c r="F400" s="915" t="s">
        <v>340</v>
      </c>
      <c r="G400" s="658" t="n">
        <v>13</v>
      </c>
      <c r="H400" s="658" t="s">
        <v>341</v>
      </c>
      <c r="I400" s="658"/>
      <c r="J400" s="834"/>
      <c r="K400" s="834"/>
    </row>
    <row collapsed="false" customFormat="false" customHeight="true" hidden="true" ht="135.75" outlineLevel="0" r="401">
      <c r="A401" s="902"/>
      <c r="B401" s="658"/>
      <c r="C401" s="658"/>
      <c r="D401" s="658"/>
      <c r="E401" s="658"/>
      <c r="F401" s="903" t="s">
        <v>342</v>
      </c>
      <c r="G401" s="658"/>
      <c r="H401" s="658"/>
      <c r="I401" s="658"/>
      <c r="J401" s="834"/>
      <c r="K401" s="834"/>
    </row>
    <row collapsed="false" customFormat="false" customHeight="true" hidden="true" ht="120.75" outlineLevel="0" r="402">
      <c r="A402" s="903" t="n">
        <v>14</v>
      </c>
      <c r="B402" s="922" t="s">
        <v>343</v>
      </c>
      <c r="C402" s="922" t="s">
        <v>223</v>
      </c>
      <c r="D402" s="922" t="s">
        <v>344</v>
      </c>
      <c r="E402" s="922" t="s">
        <v>339</v>
      </c>
      <c r="F402" s="903" t="s">
        <v>183</v>
      </c>
      <c r="G402" s="922" t="n">
        <v>950</v>
      </c>
      <c r="H402" s="658" t="s">
        <v>345</v>
      </c>
      <c r="I402" s="658"/>
      <c r="J402" s="834"/>
      <c r="K402" s="834"/>
    </row>
    <row collapsed="false" customFormat="false" customHeight="true" hidden="true" ht="120.75" outlineLevel="0" r="403">
      <c r="A403" s="903" t="n">
        <v>15</v>
      </c>
      <c r="B403" s="922" t="s">
        <v>346</v>
      </c>
      <c r="C403" s="922" t="s">
        <v>223</v>
      </c>
      <c r="D403" s="922" t="s">
        <v>347</v>
      </c>
      <c r="E403" s="922" t="s">
        <v>339</v>
      </c>
      <c r="F403" s="903" t="s">
        <v>183</v>
      </c>
      <c r="G403" s="922" t="n">
        <v>95</v>
      </c>
      <c r="H403" s="658" t="s">
        <v>348</v>
      </c>
      <c r="I403" s="658"/>
      <c r="J403" s="834"/>
      <c r="K403" s="834"/>
    </row>
    <row collapsed="false" customFormat="false" customHeight="true" hidden="true" ht="15" outlineLevel="0" r="404">
      <c r="A404" s="902" t="n">
        <v>16</v>
      </c>
      <c r="B404" s="661" t="s">
        <v>349</v>
      </c>
      <c r="C404" s="658" t="s">
        <v>204</v>
      </c>
      <c r="D404" s="661" t="s">
        <v>350</v>
      </c>
      <c r="E404" s="658" t="s">
        <v>339</v>
      </c>
      <c r="F404" s="915" t="s">
        <v>303</v>
      </c>
      <c r="G404" s="658" t="n">
        <v>7.7</v>
      </c>
      <c r="H404" s="658" t="s">
        <v>69</v>
      </c>
      <c r="I404" s="658"/>
      <c r="J404" s="834"/>
      <c r="K404" s="834"/>
    </row>
    <row collapsed="false" customFormat="false" customHeight="true" hidden="true" ht="105.75" outlineLevel="0" r="405">
      <c r="A405" s="902"/>
      <c r="B405" s="661"/>
      <c r="C405" s="658"/>
      <c r="D405" s="661"/>
      <c r="E405" s="658"/>
      <c r="F405" s="903" t="s">
        <v>351</v>
      </c>
      <c r="G405" s="658"/>
      <c r="H405" s="658"/>
      <c r="I405" s="658"/>
      <c r="J405" s="834"/>
      <c r="K405" s="834"/>
    </row>
    <row collapsed="false" customFormat="false" customHeight="true" hidden="true" ht="105.75" outlineLevel="0" r="406">
      <c r="A406" s="903" t="n">
        <v>17</v>
      </c>
      <c r="B406" s="910" t="s">
        <v>352</v>
      </c>
      <c r="C406" s="922" t="s">
        <v>223</v>
      </c>
      <c r="D406" s="922" t="s">
        <v>353</v>
      </c>
      <c r="E406" s="922" t="s">
        <v>339</v>
      </c>
      <c r="F406" s="903" t="s">
        <v>183</v>
      </c>
      <c r="G406" s="910" t="n">
        <v>3890</v>
      </c>
      <c r="H406" s="658" t="s">
        <v>69</v>
      </c>
      <c r="I406" s="658"/>
      <c r="J406" s="834"/>
      <c r="K406" s="834"/>
    </row>
    <row collapsed="false" customFormat="false" customHeight="false" hidden="true" ht="14.05" outlineLevel="0" r="407">
      <c r="A407" s="952"/>
      <c r="B407" s="952"/>
      <c r="C407" s="952"/>
      <c r="D407" s="952"/>
      <c r="E407" s="952"/>
      <c r="F407" s="953"/>
      <c r="G407" s="952"/>
      <c r="H407" s="952"/>
      <c r="I407" s="952"/>
      <c r="J407" s="834"/>
      <c r="K407" s="834"/>
    </row>
    <row collapsed="false" customFormat="false" customHeight="false" hidden="true" ht="14.05" outlineLevel="0" r="408">
      <c r="A408" s="835"/>
      <c r="B408" s="834"/>
      <c r="C408" s="834"/>
      <c r="D408" s="834"/>
      <c r="E408" s="834"/>
      <c r="F408" s="834"/>
      <c r="G408" s="834"/>
      <c r="H408" s="834"/>
      <c r="I408" s="834"/>
      <c r="J408" s="834"/>
      <c r="K408" s="834"/>
    </row>
    <row collapsed="false" customFormat="false" customHeight="false" hidden="true" ht="51.95" outlineLevel="0" r="409">
      <c r="A409" s="835" t="s">
        <v>81</v>
      </c>
      <c r="B409" s="834"/>
      <c r="C409" s="834"/>
      <c r="D409" s="834"/>
      <c r="E409" s="834"/>
      <c r="F409" s="834"/>
      <c r="G409" s="834"/>
      <c r="H409" s="834"/>
      <c r="I409" s="834"/>
      <c r="J409" s="834"/>
      <c r="K409" s="834"/>
    </row>
    <row collapsed="false" customFormat="false" customHeight="false" hidden="true" ht="14.05" outlineLevel="0" r="410">
      <c r="A410" s="839" t="s">
        <v>354</v>
      </c>
      <c r="B410" s="834"/>
      <c r="C410" s="834"/>
      <c r="D410" s="834"/>
      <c r="E410" s="834"/>
      <c r="F410" s="834"/>
      <c r="G410" s="834"/>
      <c r="H410" s="834"/>
      <c r="I410" s="834"/>
      <c r="J410" s="834"/>
      <c r="K410" s="834"/>
    </row>
    <row collapsed="false" customFormat="false" customHeight="false" hidden="true" ht="14.05" outlineLevel="0" r="411">
      <c r="A411" s="839" t="s">
        <v>355</v>
      </c>
      <c r="B411" s="834"/>
      <c r="C411" s="834"/>
      <c r="D411" s="834"/>
      <c r="E411" s="834"/>
      <c r="F411" s="834"/>
      <c r="G411" s="834"/>
      <c r="H411" s="834"/>
      <c r="I411" s="834"/>
      <c r="J411" s="834"/>
      <c r="K411" s="834"/>
    </row>
    <row collapsed="false" customFormat="false" customHeight="false" hidden="true" ht="14.05" outlineLevel="0" r="412">
      <c r="A412" s="839" t="s">
        <v>356</v>
      </c>
      <c r="B412" s="834"/>
      <c r="C412" s="834"/>
      <c r="D412" s="834"/>
      <c r="E412" s="834"/>
      <c r="F412" s="834"/>
      <c r="G412" s="834"/>
      <c r="H412" s="834"/>
      <c r="I412" s="834"/>
      <c r="J412" s="834"/>
      <c r="K412" s="834"/>
    </row>
    <row collapsed="false" customFormat="false" customHeight="false" hidden="true" ht="14.05" outlineLevel="0" r="413">
      <c r="A413" s="839" t="s">
        <v>357</v>
      </c>
      <c r="B413" s="834"/>
      <c r="C413" s="834"/>
      <c r="D413" s="834"/>
      <c r="E413" s="834"/>
      <c r="F413" s="834"/>
      <c r="G413" s="834"/>
      <c r="H413" s="834"/>
      <c r="I413" s="834"/>
      <c r="J413" s="834"/>
      <c r="K413" s="834"/>
    </row>
    <row collapsed="false" customFormat="false" customHeight="false" hidden="true" ht="14.05" outlineLevel="0" r="414">
      <c r="A414" s="839" t="s">
        <v>358</v>
      </c>
      <c r="B414" s="834"/>
      <c r="C414" s="834"/>
      <c r="D414" s="834"/>
      <c r="E414" s="834"/>
      <c r="F414" s="834"/>
      <c r="G414" s="834"/>
      <c r="H414" s="834"/>
      <c r="I414" s="834"/>
      <c r="J414" s="834"/>
      <c r="K414" s="834"/>
    </row>
    <row collapsed="false" customFormat="false" customHeight="false" hidden="true" ht="14.05" outlineLevel="0" r="415">
      <c r="A415" s="839" t="s">
        <v>359</v>
      </c>
      <c r="B415" s="834"/>
      <c r="C415" s="834"/>
      <c r="D415" s="834"/>
      <c r="E415" s="834"/>
      <c r="F415" s="834"/>
      <c r="G415" s="834"/>
      <c r="H415" s="834"/>
      <c r="I415" s="834"/>
      <c r="J415" s="834"/>
      <c r="K415" s="834"/>
    </row>
    <row collapsed="false" customFormat="false" customHeight="false" hidden="true" ht="14.05" outlineLevel="0" r="416">
      <c r="A416" s="901"/>
      <c r="B416" s="834"/>
      <c r="C416" s="834"/>
      <c r="D416" s="834"/>
      <c r="E416" s="834"/>
      <c r="F416" s="834"/>
      <c r="G416" s="834"/>
      <c r="H416" s="834"/>
      <c r="I416" s="834"/>
      <c r="J416" s="834"/>
      <c r="K416" s="834"/>
    </row>
    <row collapsed="false" customFormat="false" customHeight="false" hidden="true" ht="14.05" outlineLevel="0" r="417">
      <c r="A417" s="901" t="s">
        <v>360</v>
      </c>
      <c r="B417" s="834"/>
      <c r="C417" s="834"/>
      <c r="D417" s="834"/>
      <c r="E417" s="834"/>
      <c r="F417" s="834"/>
      <c r="G417" s="834"/>
      <c r="H417" s="834"/>
      <c r="I417" s="834"/>
      <c r="J417" s="834"/>
      <c r="K417" s="834"/>
    </row>
    <row collapsed="false" customFormat="false" customHeight="false" hidden="true" ht="14.05" outlineLevel="0" r="418">
      <c r="A418" s="833"/>
      <c r="B418" s="834"/>
      <c r="C418" s="834"/>
      <c r="D418" s="834"/>
      <c r="E418" s="834"/>
      <c r="F418" s="834"/>
      <c r="G418" s="834"/>
      <c r="H418" s="834"/>
      <c r="I418" s="834"/>
      <c r="J418" s="834"/>
      <c r="K418" s="834"/>
    </row>
    <row collapsed="false" customFormat="false" customHeight="false" hidden="true" ht="14.05" outlineLevel="0" r="419">
      <c r="A419" s="954"/>
      <c r="B419" s="834"/>
      <c r="C419" s="834"/>
      <c r="D419" s="834"/>
      <c r="E419" s="834"/>
      <c r="F419" s="834"/>
      <c r="G419" s="834"/>
      <c r="H419" s="834"/>
      <c r="I419" s="834"/>
      <c r="J419" s="834"/>
      <c r="K419" s="834"/>
    </row>
    <row collapsed="false" customFormat="false" customHeight="false" hidden="true" ht="14.05" outlineLevel="0" r="420">
      <c r="A420" s="832" t="s">
        <v>361</v>
      </c>
      <c r="B420" s="832"/>
      <c r="C420" s="832"/>
      <c r="D420" s="832"/>
      <c r="E420" s="832"/>
      <c r="F420" s="832"/>
      <c r="G420" s="834"/>
      <c r="H420" s="834"/>
      <c r="I420" s="834"/>
      <c r="J420" s="834"/>
      <c r="K420" s="834"/>
    </row>
    <row collapsed="false" customFormat="false" customHeight="false" hidden="true" ht="16.65" outlineLevel="0" r="421">
      <c r="A421" s="832" t="s">
        <v>362</v>
      </c>
      <c r="B421" s="832"/>
      <c r="C421" s="832"/>
      <c r="D421" s="832"/>
      <c r="E421" s="832"/>
      <c r="F421" s="832"/>
      <c r="G421" s="832"/>
      <c r="H421" s="834"/>
      <c r="I421" s="834"/>
      <c r="J421" s="834"/>
      <c r="K421" s="834"/>
    </row>
    <row collapsed="false" customFormat="false" customHeight="false" hidden="true" ht="14.05" outlineLevel="0" r="422">
      <c r="A422" s="835"/>
      <c r="B422" s="834"/>
      <c r="C422" s="834"/>
      <c r="D422" s="834"/>
      <c r="E422" s="834"/>
      <c r="F422" s="834"/>
      <c r="G422" s="834"/>
      <c r="H422" s="834"/>
      <c r="I422" s="834"/>
      <c r="J422" s="834"/>
      <c r="K422" s="834"/>
    </row>
    <row collapsed="false" customFormat="false" customHeight="false" hidden="true" ht="14.05" outlineLevel="0" r="423">
      <c r="A423" s="839" t="s">
        <v>363</v>
      </c>
      <c r="B423" s="834"/>
      <c r="C423" s="834"/>
      <c r="D423" s="834"/>
      <c r="E423" s="834"/>
      <c r="F423" s="834"/>
      <c r="G423" s="834"/>
      <c r="H423" s="834"/>
      <c r="I423" s="834"/>
      <c r="J423" s="834"/>
      <c r="K423" s="834"/>
    </row>
    <row collapsed="false" customFormat="false" customHeight="false" hidden="true" ht="14.05" outlineLevel="0" r="424">
      <c r="A424" s="839" t="s">
        <v>364</v>
      </c>
      <c r="B424" s="834"/>
      <c r="C424" s="834"/>
      <c r="D424" s="834"/>
      <c r="E424" s="834"/>
      <c r="F424" s="834"/>
      <c r="G424" s="834"/>
      <c r="H424" s="834"/>
      <c r="I424" s="834"/>
      <c r="J424" s="834"/>
      <c r="K424" s="834"/>
    </row>
    <row collapsed="false" customFormat="false" customHeight="false" hidden="true" ht="14.05" outlineLevel="0" r="425">
      <c r="A425" s="839"/>
      <c r="B425" s="834"/>
      <c r="C425" s="834"/>
      <c r="D425" s="834"/>
      <c r="E425" s="834"/>
      <c r="F425" s="834"/>
      <c r="G425" s="834"/>
      <c r="H425" s="834"/>
      <c r="I425" s="834"/>
      <c r="J425" s="834"/>
      <c r="K425" s="834"/>
    </row>
    <row collapsed="false" customFormat="false" customHeight="true" hidden="true" ht="177.75" outlineLevel="0" r="426">
      <c r="A426" s="902" t="s">
        <v>365</v>
      </c>
      <c r="B426" s="902" t="s">
        <v>366</v>
      </c>
      <c r="C426" s="902" t="s">
        <v>367</v>
      </c>
      <c r="D426" s="902" t="s">
        <v>368</v>
      </c>
      <c r="E426" s="902" t="s">
        <v>369</v>
      </c>
      <c r="F426" s="902" t="s">
        <v>370</v>
      </c>
      <c r="G426" s="902"/>
      <c r="H426" s="902"/>
      <c r="I426" s="902" t="s">
        <v>371</v>
      </c>
      <c r="J426" s="902"/>
      <c r="K426" s="834"/>
    </row>
    <row collapsed="false" customFormat="false" customHeight="false" hidden="true" ht="39.3" outlineLevel="0" r="427">
      <c r="A427" s="902"/>
      <c r="B427" s="902"/>
      <c r="C427" s="902"/>
      <c r="D427" s="902"/>
      <c r="E427" s="902"/>
      <c r="F427" s="903" t="s">
        <v>94</v>
      </c>
      <c r="G427" s="903" t="s">
        <v>95</v>
      </c>
      <c r="H427" s="903" t="s">
        <v>372</v>
      </c>
      <c r="I427" s="903" t="s">
        <v>94</v>
      </c>
      <c r="J427" s="903" t="s">
        <v>373</v>
      </c>
      <c r="K427" s="834"/>
    </row>
    <row collapsed="false" customFormat="false" customHeight="false" hidden="true" ht="14.05" outlineLevel="0" r="428">
      <c r="A428" s="905" t="n">
        <v>1</v>
      </c>
      <c r="B428" s="905" t="n">
        <v>2</v>
      </c>
      <c r="C428" s="905" t="n">
        <v>3</v>
      </c>
      <c r="D428" s="905" t="n">
        <v>4</v>
      </c>
      <c r="E428" s="905" t="n">
        <v>5</v>
      </c>
      <c r="F428" s="905" t="n">
        <v>6</v>
      </c>
      <c r="G428" s="905" t="n">
        <v>7</v>
      </c>
      <c r="H428" s="905" t="n">
        <v>9</v>
      </c>
      <c r="I428" s="905" t="n">
        <v>10</v>
      </c>
      <c r="J428" s="905" t="n">
        <v>12</v>
      </c>
      <c r="K428" s="834"/>
    </row>
    <row collapsed="false" customFormat="false" customHeight="true" hidden="true" ht="15.75" outlineLevel="0" r="429">
      <c r="A429" s="903" t="n">
        <v>1</v>
      </c>
      <c r="B429" s="955" t="s">
        <v>374</v>
      </c>
      <c r="C429" s="955"/>
      <c r="D429" s="955"/>
      <c r="E429" s="955"/>
      <c r="F429" s="955"/>
      <c r="G429" s="955"/>
      <c r="H429" s="955"/>
      <c r="I429" s="955"/>
      <c r="J429" s="955"/>
      <c r="K429" s="834"/>
    </row>
    <row collapsed="false" customFormat="false" customHeight="false" hidden="true" ht="89.95" outlineLevel="0" r="430">
      <c r="A430" s="956" t="s">
        <v>18</v>
      </c>
      <c r="B430" s="922" t="s">
        <v>65</v>
      </c>
      <c r="C430" s="922"/>
      <c r="D430" s="922"/>
      <c r="E430" s="922"/>
      <c r="F430" s="903"/>
      <c r="G430" s="922"/>
      <c r="H430" s="922"/>
      <c r="I430" s="922"/>
      <c r="J430" s="922"/>
      <c r="K430" s="834"/>
    </row>
    <row collapsed="false" customFormat="false" customHeight="false" hidden="true" ht="77.25" outlineLevel="0" r="431">
      <c r="A431" s="956" t="s">
        <v>23</v>
      </c>
      <c r="B431" s="922" t="s">
        <v>68</v>
      </c>
      <c r="C431" s="922"/>
      <c r="D431" s="922"/>
      <c r="E431" s="922"/>
      <c r="F431" s="903"/>
      <c r="G431" s="922"/>
      <c r="H431" s="922"/>
      <c r="I431" s="922"/>
      <c r="J431" s="922"/>
      <c r="K431" s="834"/>
    </row>
    <row collapsed="false" customFormat="false" customHeight="true" hidden="true" ht="15.75" outlineLevel="0" r="432">
      <c r="A432" s="903" t="n">
        <v>2</v>
      </c>
      <c r="B432" s="955" t="s">
        <v>115</v>
      </c>
      <c r="C432" s="955"/>
      <c r="D432" s="955"/>
      <c r="E432" s="955"/>
      <c r="F432" s="955"/>
      <c r="G432" s="955"/>
      <c r="H432" s="955"/>
      <c r="I432" s="955"/>
      <c r="J432" s="955"/>
      <c r="K432" s="834"/>
    </row>
    <row collapsed="false" customFormat="false" customHeight="false" hidden="true" ht="141.25" outlineLevel="0" r="433">
      <c r="A433" s="957" t="s">
        <v>274</v>
      </c>
      <c r="B433" s="906" t="s">
        <v>220</v>
      </c>
      <c r="C433" s="906"/>
      <c r="D433" s="906"/>
      <c r="E433" s="906"/>
      <c r="F433" s="915"/>
      <c r="G433" s="906"/>
      <c r="H433" s="906"/>
      <c r="I433" s="906"/>
      <c r="J433" s="906"/>
      <c r="K433" s="834"/>
    </row>
    <row collapsed="false" customFormat="false" customHeight="true" hidden="false" ht="14.05" outlineLevel="0" r="434">
      <c r="A434" s="958" t="s">
        <v>528</v>
      </c>
      <c r="B434" s="68" t="s">
        <v>27</v>
      </c>
      <c r="C434" s="68" t="s">
        <v>110</v>
      </c>
      <c r="D434" s="68" t="s">
        <v>529</v>
      </c>
      <c r="E434" s="959" t="n">
        <v>2017</v>
      </c>
      <c r="F434" s="871" t="s">
        <v>100</v>
      </c>
      <c r="G434" s="871" t="n">
        <f aca="false">G435+G436+G437</f>
        <v>1219.1</v>
      </c>
      <c r="H434" s="871" t="n">
        <f aca="false">H435+H436+H437</f>
        <v>0</v>
      </c>
      <c r="I434" s="871" t="n">
        <f aca="false">I435+I436+I437</f>
        <v>0</v>
      </c>
      <c r="J434" s="871" t="n">
        <f aca="false">J435+J436+J437</f>
        <v>0</v>
      </c>
      <c r="K434" s="871" t="n">
        <f aca="false">K435+K436+K437</f>
        <v>1219.1</v>
      </c>
    </row>
    <row collapsed="false" customFormat="false" customHeight="false" hidden="false" ht="14.05" outlineLevel="0" r="435">
      <c r="A435" s="958"/>
      <c r="B435" s="68"/>
      <c r="C435" s="68"/>
      <c r="D435" s="68"/>
      <c r="E435" s="959"/>
      <c r="F435" s="873" t="s">
        <v>101</v>
      </c>
      <c r="G435" s="873" t="n">
        <f aca="false">H435+J435+K435+I435</f>
        <v>888.5</v>
      </c>
      <c r="H435" s="873" t="n">
        <v>0</v>
      </c>
      <c r="I435" s="873" t="n">
        <v>0</v>
      </c>
      <c r="J435" s="873" t="n">
        <v>0</v>
      </c>
      <c r="K435" s="873" t="n">
        <v>888.5</v>
      </c>
    </row>
    <row collapsed="false" customFormat="false" customHeight="false" hidden="false" ht="14.15" outlineLevel="0" r="436">
      <c r="A436" s="958"/>
      <c r="B436" s="68"/>
      <c r="C436" s="68"/>
      <c r="D436" s="68"/>
      <c r="E436" s="959"/>
      <c r="F436" s="873" t="s">
        <v>102</v>
      </c>
      <c r="G436" s="873" t="n">
        <f aca="false">H436+J436+K436+I436</f>
        <v>330.6</v>
      </c>
      <c r="H436" s="873" t="n">
        <v>0</v>
      </c>
      <c r="I436" s="873" t="n">
        <v>0</v>
      </c>
      <c r="J436" s="873" t="n">
        <v>0</v>
      </c>
      <c r="K436" s="873" t="n">
        <v>330.6</v>
      </c>
    </row>
    <row collapsed="false" customFormat="false" customHeight="false" hidden="false" ht="14.05" outlineLevel="0" r="437">
      <c r="A437" s="958"/>
      <c r="B437" s="68"/>
      <c r="C437" s="68"/>
      <c r="D437" s="68"/>
      <c r="E437" s="959"/>
      <c r="F437" s="873"/>
      <c r="G437" s="873"/>
      <c r="H437" s="873"/>
      <c r="I437" s="873"/>
      <c r="J437" s="873"/>
      <c r="K437" s="873"/>
    </row>
    <row collapsed="false" customFormat="false" customHeight="true" hidden="false" ht="15" outlineLevel="0" r="438">
      <c r="A438" s="958"/>
      <c r="B438" s="68"/>
      <c r="C438" s="68"/>
      <c r="D438" s="68"/>
      <c r="E438" s="66" t="n">
        <v>2018</v>
      </c>
      <c r="F438" s="895" t="s">
        <v>100</v>
      </c>
      <c r="G438" s="879" t="n">
        <f aca="false">G439+G440+G441</f>
        <v>383.6</v>
      </c>
      <c r="H438" s="878" t="n">
        <f aca="false">H439+H440+H441</f>
        <v>0</v>
      </c>
      <c r="I438" s="878" t="n">
        <f aca="false">I439+I440+I441</f>
        <v>0</v>
      </c>
      <c r="J438" s="878" t="n">
        <f aca="false">J439+J440+J441</f>
        <v>0</v>
      </c>
      <c r="K438" s="879" t="n">
        <f aca="false">K439+K440+K441</f>
        <v>383.6</v>
      </c>
    </row>
    <row collapsed="false" customFormat="false" customHeight="false" hidden="false" ht="14.05" outlineLevel="0" r="439">
      <c r="A439" s="958"/>
      <c r="B439" s="68"/>
      <c r="C439" s="68"/>
      <c r="D439" s="68"/>
      <c r="E439" s="66"/>
      <c r="F439" s="667" t="s">
        <v>101</v>
      </c>
      <c r="G439" s="880" t="n">
        <f aca="false">H439+I439+J439+K439</f>
        <v>0</v>
      </c>
      <c r="H439" s="667" t="n">
        <v>0</v>
      </c>
      <c r="I439" s="667" t="n">
        <v>0</v>
      </c>
      <c r="J439" s="667" t="n">
        <v>0</v>
      </c>
      <c r="K439" s="880" t="n">
        <v>0</v>
      </c>
    </row>
    <row collapsed="false" customFormat="false" customHeight="false" hidden="false" ht="14.15" outlineLevel="0" r="440">
      <c r="A440" s="958"/>
      <c r="B440" s="68"/>
      <c r="C440" s="68"/>
      <c r="D440" s="68"/>
      <c r="E440" s="66"/>
      <c r="F440" s="667" t="s">
        <v>102</v>
      </c>
      <c r="G440" s="880" t="n">
        <f aca="false">H440+I440+J440+K440</f>
        <v>200</v>
      </c>
      <c r="H440" s="667" t="n">
        <v>0</v>
      </c>
      <c r="I440" s="667" t="n">
        <v>0</v>
      </c>
      <c r="J440" s="667" t="n">
        <v>0</v>
      </c>
      <c r="K440" s="880" t="n">
        <v>200</v>
      </c>
    </row>
    <row collapsed="false" customFormat="false" customHeight="false" hidden="false" ht="14.05" outlineLevel="0" r="441">
      <c r="A441" s="958"/>
      <c r="B441" s="68"/>
      <c r="C441" s="68"/>
      <c r="D441" s="68"/>
      <c r="E441" s="66"/>
      <c r="F441" s="667" t="s">
        <v>103</v>
      </c>
      <c r="G441" s="667" t="n">
        <f aca="false">H441+I441+J441+K441</f>
        <v>183.6</v>
      </c>
      <c r="H441" s="667" t="n">
        <v>0</v>
      </c>
      <c r="I441" s="667" t="n">
        <v>0</v>
      </c>
      <c r="J441" s="667" t="n">
        <v>0</v>
      </c>
      <c r="K441" s="667" t="n">
        <v>183.6</v>
      </c>
    </row>
    <row collapsed="false" customFormat="false" customHeight="true" hidden="false" ht="15" outlineLevel="0" r="442">
      <c r="A442" s="958"/>
      <c r="B442" s="68"/>
      <c r="C442" s="68"/>
      <c r="D442" s="68"/>
      <c r="E442" s="66" t="n">
        <v>2019</v>
      </c>
      <c r="F442" s="895" t="s">
        <v>100</v>
      </c>
      <c r="G442" s="879" t="n">
        <f aca="false">G443+G444+G445</f>
        <v>377.3</v>
      </c>
      <c r="H442" s="878" t="n">
        <f aca="false">H443+H444+H445</f>
        <v>0</v>
      </c>
      <c r="I442" s="878" t="n">
        <f aca="false">I443+I444+I445</f>
        <v>0</v>
      </c>
      <c r="J442" s="878" t="n">
        <f aca="false">J443+J444+J445</f>
        <v>0</v>
      </c>
      <c r="K442" s="879" t="n">
        <f aca="false">K443+K444+K445</f>
        <v>377.3</v>
      </c>
    </row>
    <row collapsed="false" customFormat="false" customHeight="false" hidden="false" ht="14.05" outlineLevel="0" r="443">
      <c r="A443" s="958"/>
      <c r="B443" s="68"/>
      <c r="C443" s="68"/>
      <c r="D443" s="68"/>
      <c r="E443" s="66"/>
      <c r="F443" s="667" t="s">
        <v>101</v>
      </c>
      <c r="G443" s="880" t="n">
        <f aca="false">H443+I443+J443+K443</f>
        <v>0</v>
      </c>
      <c r="H443" s="667" t="n">
        <v>0</v>
      </c>
      <c r="I443" s="667" t="n">
        <v>0</v>
      </c>
      <c r="J443" s="667" t="n">
        <v>0</v>
      </c>
      <c r="K443" s="880" t="n">
        <v>0</v>
      </c>
    </row>
    <row collapsed="false" customFormat="false" customHeight="false" hidden="false" ht="14.15" outlineLevel="0" r="444">
      <c r="A444" s="958"/>
      <c r="B444" s="68"/>
      <c r="C444" s="68"/>
      <c r="D444" s="68"/>
      <c r="E444" s="66"/>
      <c r="F444" s="667" t="s">
        <v>102</v>
      </c>
      <c r="G444" s="880" t="n">
        <f aca="false">H444+I444+J444+K444</f>
        <v>196.7</v>
      </c>
      <c r="H444" s="667" t="n">
        <v>0</v>
      </c>
      <c r="I444" s="667" t="n">
        <v>0</v>
      </c>
      <c r="J444" s="667" t="n">
        <v>0</v>
      </c>
      <c r="K444" s="880" t="n">
        <v>196.7</v>
      </c>
    </row>
    <row collapsed="false" customFormat="false" customHeight="false" hidden="false" ht="14.05" outlineLevel="0" r="445">
      <c r="A445" s="958"/>
      <c r="B445" s="68"/>
      <c r="C445" s="68"/>
      <c r="D445" s="68"/>
      <c r="E445" s="66"/>
      <c r="F445" s="667" t="s">
        <v>103</v>
      </c>
      <c r="G445" s="880" t="n">
        <f aca="false">H445+I445+J445+K445</f>
        <v>180.6</v>
      </c>
      <c r="H445" s="667" t="n">
        <v>0</v>
      </c>
      <c r="I445" s="667" t="n">
        <v>0</v>
      </c>
      <c r="J445" s="667" t="n">
        <v>0</v>
      </c>
      <c r="K445" s="667" t="n">
        <v>180.6</v>
      </c>
    </row>
    <row collapsed="false" customFormat="false" customHeight="false" hidden="false" ht="14.15" outlineLevel="0" r="446">
      <c r="A446" s="958"/>
      <c r="B446" s="85" t="s">
        <v>100</v>
      </c>
      <c r="C446" s="68"/>
      <c r="D446" s="68"/>
      <c r="E446" s="66"/>
      <c r="F446" s="667"/>
      <c r="G446" s="879" t="n">
        <f aca="false">G434+G438+G442</f>
        <v>1980</v>
      </c>
      <c r="H446" s="667"/>
      <c r="I446" s="667"/>
      <c r="J446" s="667"/>
      <c r="K446" s="960" t="n">
        <f aca="false">K434+K438+K442</f>
        <v>1980</v>
      </c>
    </row>
    <row collapsed="false" customFormat="false" customHeight="true" hidden="false" ht="16.4" outlineLevel="0" r="447">
      <c r="A447" s="958" t="s">
        <v>29</v>
      </c>
      <c r="B447" s="961" t="s">
        <v>30</v>
      </c>
      <c r="C447" s="68" t="s">
        <v>110</v>
      </c>
      <c r="D447" s="68" t="s">
        <v>529</v>
      </c>
      <c r="E447" s="962" t="n">
        <v>2017</v>
      </c>
      <c r="F447" s="963" t="s">
        <v>111</v>
      </c>
      <c r="G447" s="964" t="n">
        <v>115</v>
      </c>
      <c r="H447" s="963" t="n">
        <v>0</v>
      </c>
      <c r="I447" s="963" t="n">
        <v>0</v>
      </c>
      <c r="J447" s="964" t="n">
        <v>115</v>
      </c>
      <c r="K447" s="963" t="n">
        <v>0</v>
      </c>
    </row>
    <row collapsed="false" customFormat="false" customHeight="true" hidden="false" ht="12.75" outlineLevel="0" r="448">
      <c r="A448" s="958"/>
      <c r="B448" s="961"/>
      <c r="C448" s="961"/>
      <c r="D448" s="961"/>
      <c r="E448" s="962"/>
      <c r="F448" s="963"/>
      <c r="G448" s="963"/>
      <c r="H448" s="963"/>
      <c r="I448" s="963"/>
      <c r="J448" s="963"/>
      <c r="K448" s="963"/>
    </row>
    <row collapsed="false" customFormat="false" customHeight="true" hidden="false" ht="29.85" outlineLevel="0" r="449">
      <c r="A449" s="958"/>
      <c r="B449" s="961"/>
      <c r="C449" s="961"/>
      <c r="D449" s="961"/>
      <c r="E449" s="965" t="n">
        <v>2018</v>
      </c>
      <c r="F449" s="966" t="s">
        <v>107</v>
      </c>
      <c r="G449" s="966" t="n">
        <f aca="false">H449+I449+J449+K449</f>
        <v>0</v>
      </c>
      <c r="H449" s="966" t="n">
        <v>0</v>
      </c>
      <c r="I449" s="966" t="n">
        <v>0</v>
      </c>
      <c r="J449" s="966" t="n">
        <v>0</v>
      </c>
      <c r="K449" s="966" t="n">
        <v>0</v>
      </c>
    </row>
    <row collapsed="false" customFormat="false" customHeight="true" hidden="false" ht="42.9" outlineLevel="0" r="450">
      <c r="A450" s="958"/>
      <c r="B450" s="961"/>
      <c r="C450" s="961"/>
      <c r="D450" s="961"/>
      <c r="E450" s="965" t="n">
        <v>2019</v>
      </c>
      <c r="F450" s="966" t="s">
        <v>107</v>
      </c>
      <c r="G450" s="966" t="n">
        <f aca="false">H450+I450+J450+K450</f>
        <v>0</v>
      </c>
      <c r="H450" s="966" t="n">
        <v>0</v>
      </c>
      <c r="I450" s="966" t="n">
        <v>0</v>
      </c>
      <c r="J450" s="966" t="n">
        <v>0</v>
      </c>
      <c r="K450" s="966" t="n">
        <v>0</v>
      </c>
    </row>
    <row collapsed="false" customFormat="false" customHeight="true" hidden="false" ht="22.35" outlineLevel="0" r="451">
      <c r="A451" s="958"/>
      <c r="B451" s="895" t="s">
        <v>100</v>
      </c>
      <c r="C451" s="895"/>
      <c r="D451" s="895"/>
      <c r="E451" s="895"/>
      <c r="F451" s="895"/>
      <c r="G451" s="879" t="n">
        <f aca="false">SUM(G447:G450)</f>
        <v>115</v>
      </c>
      <c r="H451" s="878" t="n">
        <f aca="false">H448+H449+H450</f>
        <v>0</v>
      </c>
      <c r="I451" s="878" t="n">
        <f aca="false">I448+I449+I450</f>
        <v>0</v>
      </c>
      <c r="J451" s="879" t="n">
        <f aca="false">SUM(J447:J450)</f>
        <v>115</v>
      </c>
      <c r="K451" s="879" t="n">
        <f aca="false">K448+K449+K450</f>
        <v>0</v>
      </c>
    </row>
    <row collapsed="false" customFormat="false" customHeight="true" hidden="false" ht="24.65" outlineLevel="0" r="452">
      <c r="A452" s="967" t="s">
        <v>32</v>
      </c>
      <c r="B452" s="968" t="s">
        <v>530</v>
      </c>
      <c r="C452" s="969" t="s">
        <v>531</v>
      </c>
      <c r="D452" s="969" t="s">
        <v>532</v>
      </c>
      <c r="E452" s="970" t="n">
        <v>2017</v>
      </c>
      <c r="F452" s="971" t="s">
        <v>103</v>
      </c>
      <c r="G452" s="971" t="n">
        <f aca="false">H452+I452+J452+K452</f>
        <v>181.2</v>
      </c>
      <c r="H452" s="971" t="n">
        <v>12.2</v>
      </c>
      <c r="I452" s="971" t="n">
        <v>108.6</v>
      </c>
      <c r="J452" s="971" t="n">
        <v>0</v>
      </c>
      <c r="K452" s="971" t="n">
        <v>60.4</v>
      </c>
    </row>
    <row collapsed="false" customFormat="false" customHeight="true" hidden="false" ht="15.45" outlineLevel="0" r="453">
      <c r="A453" s="967"/>
      <c r="B453" s="968"/>
      <c r="C453" s="969"/>
      <c r="D453" s="969"/>
      <c r="E453" s="972" t="n">
        <v>2018</v>
      </c>
      <c r="F453" s="973" t="s">
        <v>100</v>
      </c>
      <c r="G453" s="973" t="n">
        <f aca="false">G454+G455</f>
        <v>250.9</v>
      </c>
      <c r="H453" s="973" t="n">
        <f aca="false">H454+H455</f>
        <v>0</v>
      </c>
      <c r="I453" s="973" t="n">
        <f aca="false">I454+I455</f>
        <v>250.9</v>
      </c>
      <c r="J453" s="973" t="n">
        <f aca="false">J454+J455</f>
        <v>0</v>
      </c>
      <c r="K453" s="973" t="n">
        <f aca="false">K454+K455</f>
        <v>0</v>
      </c>
    </row>
    <row collapsed="false" customFormat="false" customHeight="true" hidden="false" ht="17.75" outlineLevel="0" r="454">
      <c r="A454" s="967"/>
      <c r="B454" s="967"/>
      <c r="C454" s="969"/>
      <c r="D454" s="969"/>
      <c r="E454" s="972"/>
      <c r="F454" s="974" t="s">
        <v>103</v>
      </c>
      <c r="G454" s="974" t="n">
        <f aca="false">H454+I454+J454+K454</f>
        <v>108.6</v>
      </c>
      <c r="H454" s="974" t="n">
        <v>0</v>
      </c>
      <c r="I454" s="974" t="n">
        <v>108.6</v>
      </c>
      <c r="J454" s="974" t="n">
        <v>0</v>
      </c>
      <c r="K454" s="974" t="n">
        <v>0</v>
      </c>
    </row>
    <row collapsed="false" customFormat="false" customHeight="true" hidden="false" ht="17.75" outlineLevel="0" r="455">
      <c r="A455" s="967"/>
      <c r="B455" s="967"/>
      <c r="C455" s="969"/>
      <c r="D455" s="969"/>
      <c r="E455" s="972"/>
      <c r="F455" s="974" t="s">
        <v>101</v>
      </c>
      <c r="G455" s="974" t="n">
        <f aca="false">H455+I455+J455+K455</f>
        <v>142.3</v>
      </c>
      <c r="H455" s="974" t="n">
        <v>0</v>
      </c>
      <c r="I455" s="974" t="n">
        <v>142.3</v>
      </c>
      <c r="J455" s="974" t="n">
        <v>0</v>
      </c>
      <c r="K455" s="974" t="n">
        <v>0</v>
      </c>
    </row>
    <row collapsed="false" customFormat="false" customHeight="true" hidden="false" ht="17.2" outlineLevel="0" r="456">
      <c r="A456" s="967"/>
      <c r="B456" s="967"/>
      <c r="C456" s="969"/>
      <c r="D456" s="969"/>
      <c r="E456" s="972" t="n">
        <v>2019</v>
      </c>
      <c r="F456" s="973" t="s">
        <v>100</v>
      </c>
      <c r="G456" s="973" t="n">
        <f aca="false">G457+G458</f>
        <v>217.1</v>
      </c>
      <c r="H456" s="973" t="n">
        <f aca="false">H457+H458</f>
        <v>0</v>
      </c>
      <c r="I456" s="973" t="n">
        <f aca="false">I457+I458</f>
        <v>217.1</v>
      </c>
      <c r="J456" s="973" t="n">
        <f aca="false">J457+J458</f>
        <v>0</v>
      </c>
      <c r="K456" s="973" t="n">
        <f aca="false">K457+K458</f>
        <v>0</v>
      </c>
    </row>
    <row collapsed="false" customFormat="false" customHeight="true" hidden="false" ht="17.75" outlineLevel="0" r="457">
      <c r="A457" s="967"/>
      <c r="B457" s="967"/>
      <c r="C457" s="969"/>
      <c r="D457" s="969"/>
      <c r="E457" s="972"/>
      <c r="F457" s="974" t="s">
        <v>103</v>
      </c>
      <c r="G457" s="974" t="n">
        <f aca="false">H457+I457+J457+K457</f>
        <v>217.1</v>
      </c>
      <c r="H457" s="974" t="n">
        <v>0</v>
      </c>
      <c r="I457" s="974" t="n">
        <v>217.1</v>
      </c>
      <c r="J457" s="974" t="n">
        <v>0</v>
      </c>
      <c r="K457" s="974" t="n">
        <v>0</v>
      </c>
    </row>
    <row collapsed="false" customFormat="false" customHeight="true" hidden="false" ht="17.75" outlineLevel="0" r="458">
      <c r="A458" s="967"/>
      <c r="B458" s="967"/>
      <c r="C458" s="969"/>
      <c r="D458" s="969"/>
      <c r="E458" s="972"/>
      <c r="F458" s="974" t="s">
        <v>101</v>
      </c>
      <c r="G458" s="974" t="n">
        <f aca="false">H458+I458+J458+K458</f>
        <v>0</v>
      </c>
      <c r="H458" s="974" t="n">
        <v>0</v>
      </c>
      <c r="I458" s="974" t="n">
        <v>0</v>
      </c>
      <c r="J458" s="974" t="n">
        <v>0</v>
      </c>
      <c r="K458" s="974" t="n">
        <v>0</v>
      </c>
    </row>
    <row collapsed="false" customFormat="false" customHeight="true" hidden="false" ht="21.1" outlineLevel="0" r="459">
      <c r="A459" s="967"/>
      <c r="B459" s="973" t="s">
        <v>100</v>
      </c>
      <c r="C459" s="974"/>
      <c r="D459" s="974"/>
      <c r="E459" s="974"/>
      <c r="F459" s="974"/>
      <c r="G459" s="973" t="n">
        <f aca="false">G452+G453+G456</f>
        <v>649.2</v>
      </c>
      <c r="H459" s="973" t="n">
        <f aca="false">H452+H453+H456</f>
        <v>12.2</v>
      </c>
      <c r="I459" s="973" t="n">
        <f aca="false">I452+I453+I456</f>
        <v>576.6</v>
      </c>
      <c r="J459" s="973" t="n">
        <f aca="false">J452+J453+J456</f>
        <v>0</v>
      </c>
      <c r="K459" s="973" t="n">
        <f aca="false">K452+K453+K456</f>
        <v>60.4</v>
      </c>
    </row>
    <row collapsed="false" customFormat="false" customHeight="true" hidden="false" ht="42.4" outlineLevel="0" r="460">
      <c r="A460" s="967" t="s">
        <v>36</v>
      </c>
      <c r="B460" s="968" t="s">
        <v>37</v>
      </c>
      <c r="C460" s="967" t="s">
        <v>533</v>
      </c>
      <c r="D460" s="969" t="s">
        <v>534</v>
      </c>
      <c r="E460" s="970" t="n">
        <v>2017</v>
      </c>
      <c r="F460" s="975" t="s">
        <v>103</v>
      </c>
      <c r="G460" s="975" t="n">
        <v>0</v>
      </c>
      <c r="H460" s="975" t="n">
        <v>0</v>
      </c>
      <c r="I460" s="975" t="n">
        <v>0</v>
      </c>
      <c r="J460" s="975" t="n">
        <v>0</v>
      </c>
      <c r="K460" s="975" t="n">
        <v>0</v>
      </c>
    </row>
    <row collapsed="false" customFormat="false" customHeight="true" hidden="false" ht="48" outlineLevel="0" r="461">
      <c r="A461" s="967"/>
      <c r="B461" s="967"/>
      <c r="C461" s="967"/>
      <c r="D461" s="967"/>
      <c r="E461" s="972" t="n">
        <v>2018</v>
      </c>
      <c r="F461" s="974" t="s">
        <v>103</v>
      </c>
      <c r="G461" s="974" t="n">
        <f aca="false">H461+I461+J461+K461</f>
        <v>1265.1</v>
      </c>
      <c r="H461" s="974" t="n">
        <v>0</v>
      </c>
      <c r="I461" s="974" t="n">
        <v>0</v>
      </c>
      <c r="J461" s="974" t="n">
        <v>1265.1</v>
      </c>
      <c r="K461" s="974" t="n">
        <v>0</v>
      </c>
    </row>
    <row collapsed="false" customFormat="false" customHeight="true" hidden="false" ht="69" outlineLevel="0" r="462">
      <c r="A462" s="967"/>
      <c r="B462" s="967"/>
      <c r="C462" s="967"/>
      <c r="D462" s="967"/>
      <c r="E462" s="972" t="n">
        <v>2019</v>
      </c>
      <c r="F462" s="974" t="s">
        <v>103</v>
      </c>
      <c r="G462" s="974" t="n">
        <f aca="false">H462+I462+J462+K462</f>
        <v>1265.1</v>
      </c>
      <c r="H462" s="974" t="n">
        <v>0</v>
      </c>
      <c r="I462" s="974" t="n">
        <v>0</v>
      </c>
      <c r="J462" s="974" t="n">
        <v>1265.1</v>
      </c>
      <c r="K462" s="974" t="n">
        <v>0</v>
      </c>
    </row>
    <row collapsed="false" customFormat="false" customHeight="true" hidden="false" ht="23" outlineLevel="0" r="463">
      <c r="A463" s="967"/>
      <c r="B463" s="973" t="s">
        <v>100</v>
      </c>
      <c r="C463" s="974"/>
      <c r="D463" s="974"/>
      <c r="E463" s="974"/>
      <c r="F463" s="974"/>
      <c r="G463" s="973" t="n">
        <f aca="false">SUM(G460:G462)</f>
        <v>2530.2</v>
      </c>
      <c r="H463" s="973" t="n">
        <f aca="false">SUM(H460:H462)</f>
        <v>0</v>
      </c>
      <c r="I463" s="973" t="n">
        <f aca="false">SUM(I460:I462)</f>
        <v>0</v>
      </c>
      <c r="J463" s="973" t="n">
        <f aca="false">SUM(J460:J462)</f>
        <v>2530.2</v>
      </c>
      <c r="K463" s="973" t="n">
        <f aca="false">SUM(K460:K462)</f>
        <v>0</v>
      </c>
    </row>
  </sheetData>
  <mergeCells count="547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J29"/>
    <mergeCell ref="C30:C31"/>
    <mergeCell ref="D30:D31"/>
    <mergeCell ref="F30:G31"/>
    <mergeCell ref="H30:H31"/>
    <mergeCell ref="I30:I31"/>
    <mergeCell ref="F32:H32"/>
    <mergeCell ref="A33:A47"/>
    <mergeCell ref="B33:B47"/>
    <mergeCell ref="C33:C37"/>
    <mergeCell ref="D33:D37"/>
    <mergeCell ref="F33:G33"/>
    <mergeCell ref="F34:G34"/>
    <mergeCell ref="F35:G35"/>
    <mergeCell ref="F36:G36"/>
    <mergeCell ref="F37:G37"/>
    <mergeCell ref="C38:C42"/>
    <mergeCell ref="D38:D42"/>
    <mergeCell ref="F39:G39"/>
    <mergeCell ref="F40:G40"/>
    <mergeCell ref="F41:G41"/>
    <mergeCell ref="F42:G42"/>
    <mergeCell ref="C43:C47"/>
    <mergeCell ref="D43:D47"/>
    <mergeCell ref="F43:H43"/>
    <mergeCell ref="F44:G44"/>
    <mergeCell ref="F45:G45"/>
    <mergeCell ref="F46:G46"/>
    <mergeCell ref="F47:G47"/>
    <mergeCell ref="A48:A52"/>
    <mergeCell ref="B48:B52"/>
    <mergeCell ref="C48:C52"/>
    <mergeCell ref="D48:D52"/>
    <mergeCell ref="E48:E52"/>
    <mergeCell ref="F48:H48"/>
    <mergeCell ref="F49:G49"/>
    <mergeCell ref="F50:G50"/>
    <mergeCell ref="F51:G51"/>
    <mergeCell ref="F52:G52"/>
    <mergeCell ref="A53:A67"/>
    <mergeCell ref="B53:B67"/>
    <mergeCell ref="C53:C57"/>
    <mergeCell ref="D53:D57"/>
    <mergeCell ref="F53:G53"/>
    <mergeCell ref="F54:G54"/>
    <mergeCell ref="F55:G55"/>
    <mergeCell ref="F56:G56"/>
    <mergeCell ref="F57:G57"/>
    <mergeCell ref="C58:C62"/>
    <mergeCell ref="D58:D62"/>
    <mergeCell ref="F59:G59"/>
    <mergeCell ref="F60:G60"/>
    <mergeCell ref="F61:G61"/>
    <mergeCell ref="F62:G62"/>
    <mergeCell ref="C63:C67"/>
    <mergeCell ref="D63:D67"/>
    <mergeCell ref="F64:G64"/>
    <mergeCell ref="F65:G65"/>
    <mergeCell ref="F66:G66"/>
    <mergeCell ref="F67:G67"/>
    <mergeCell ref="A68:A72"/>
    <mergeCell ref="B68:B72"/>
    <mergeCell ref="C68:C72"/>
    <mergeCell ref="D68:D72"/>
    <mergeCell ref="E68:E72"/>
    <mergeCell ref="F69:G69"/>
    <mergeCell ref="F70:G70"/>
    <mergeCell ref="F71:G71"/>
    <mergeCell ref="F72:G72"/>
    <mergeCell ref="A73:A84"/>
    <mergeCell ref="B73:B84"/>
    <mergeCell ref="C73:C76"/>
    <mergeCell ref="D73:D76"/>
    <mergeCell ref="F73:G73"/>
    <mergeCell ref="F74:G74"/>
    <mergeCell ref="F75:G75"/>
    <mergeCell ref="F76:G76"/>
    <mergeCell ref="C77:C80"/>
    <mergeCell ref="D77:D80"/>
    <mergeCell ref="F77:G77"/>
    <mergeCell ref="F78:G78"/>
    <mergeCell ref="F79:G79"/>
    <mergeCell ref="F80:G80"/>
    <mergeCell ref="C81:C84"/>
    <mergeCell ref="D81:D84"/>
    <mergeCell ref="F81:G81"/>
    <mergeCell ref="F82:G82"/>
    <mergeCell ref="F83:G83"/>
    <mergeCell ref="F84:G84"/>
    <mergeCell ref="A86:A91"/>
    <mergeCell ref="B86:B91"/>
    <mergeCell ref="C86:C87"/>
    <mergeCell ref="D86:D87"/>
    <mergeCell ref="F86:H87"/>
    <mergeCell ref="I86:I87"/>
    <mergeCell ref="J86:J87"/>
    <mergeCell ref="C88:C89"/>
    <mergeCell ref="D88:D89"/>
    <mergeCell ref="F88:H89"/>
    <mergeCell ref="I88:I89"/>
    <mergeCell ref="J88:J89"/>
    <mergeCell ref="C90:C91"/>
    <mergeCell ref="D90:D91"/>
    <mergeCell ref="F90:H91"/>
    <mergeCell ref="I90:I91"/>
    <mergeCell ref="J90:J91"/>
    <mergeCell ref="F92:H92"/>
    <mergeCell ref="B93:B94"/>
    <mergeCell ref="C93:C94"/>
    <mergeCell ref="D93:D94"/>
    <mergeCell ref="F93:H94"/>
    <mergeCell ref="I93:I94"/>
    <mergeCell ref="J93:J94"/>
    <mergeCell ref="A94:A104"/>
    <mergeCell ref="B95:B104"/>
    <mergeCell ref="C95:C99"/>
    <mergeCell ref="D95:D99"/>
    <mergeCell ref="E95:E98"/>
    <mergeCell ref="F95:G95"/>
    <mergeCell ref="F96:G96"/>
    <mergeCell ref="F97:G97"/>
    <mergeCell ref="F98:G98"/>
    <mergeCell ref="F99:G99"/>
    <mergeCell ref="E100:E103"/>
    <mergeCell ref="F101:G101"/>
    <mergeCell ref="F102:G102"/>
    <mergeCell ref="C103:C104"/>
    <mergeCell ref="D103:D104"/>
    <mergeCell ref="F103:G103"/>
    <mergeCell ref="F104:G104"/>
    <mergeCell ref="F105:H105"/>
    <mergeCell ref="B106:B111"/>
    <mergeCell ref="C106:C107"/>
    <mergeCell ref="D106:D107"/>
    <mergeCell ref="F106:H107"/>
    <mergeCell ref="I106:I107"/>
    <mergeCell ref="J106:J107"/>
    <mergeCell ref="C108:C109"/>
    <mergeCell ref="D108:D109"/>
    <mergeCell ref="F108:H109"/>
    <mergeCell ref="I108:I109"/>
    <mergeCell ref="J108:J109"/>
    <mergeCell ref="C110:C111"/>
    <mergeCell ref="D110:D111"/>
    <mergeCell ref="F110:H111"/>
    <mergeCell ref="I110:I111"/>
    <mergeCell ref="J110:J111"/>
    <mergeCell ref="F112:H112"/>
    <mergeCell ref="B113:B114"/>
    <mergeCell ref="C113:C114"/>
    <mergeCell ref="D113:D114"/>
    <mergeCell ref="F113:H114"/>
    <mergeCell ref="I113:I114"/>
    <mergeCell ref="J113:J114"/>
    <mergeCell ref="B115:B124"/>
    <mergeCell ref="C115:C119"/>
    <mergeCell ref="D115:D119"/>
    <mergeCell ref="F116:G116"/>
    <mergeCell ref="F117:G117"/>
    <mergeCell ref="F118:G118"/>
    <mergeCell ref="F119:G119"/>
    <mergeCell ref="E120:E124"/>
    <mergeCell ref="F120:G120"/>
    <mergeCell ref="F121:G121"/>
    <mergeCell ref="F122:G122"/>
    <mergeCell ref="C123:C124"/>
    <mergeCell ref="D123:D124"/>
    <mergeCell ref="F123:G123"/>
    <mergeCell ref="F124:G124"/>
    <mergeCell ref="F125:H125"/>
    <mergeCell ref="B126:B131"/>
    <mergeCell ref="C126:C127"/>
    <mergeCell ref="D126:D127"/>
    <mergeCell ref="F126:H127"/>
    <mergeCell ref="I126:I127"/>
    <mergeCell ref="J126:J127"/>
    <mergeCell ref="A127:A130"/>
    <mergeCell ref="C128:C129"/>
    <mergeCell ref="D128:D129"/>
    <mergeCell ref="F128:H129"/>
    <mergeCell ref="I128:I129"/>
    <mergeCell ref="J128:J129"/>
    <mergeCell ref="C130:C131"/>
    <mergeCell ref="D130:D131"/>
    <mergeCell ref="F130:H131"/>
    <mergeCell ref="I130:I131"/>
    <mergeCell ref="J130:J131"/>
    <mergeCell ref="F132:H132"/>
    <mergeCell ref="B133:B138"/>
    <mergeCell ref="C133:C134"/>
    <mergeCell ref="D133:D134"/>
    <mergeCell ref="F133:H134"/>
    <mergeCell ref="I133:I134"/>
    <mergeCell ref="J133:J134"/>
    <mergeCell ref="C135:C136"/>
    <mergeCell ref="D135:D136"/>
    <mergeCell ref="F135:H136"/>
    <mergeCell ref="I135:I136"/>
    <mergeCell ref="J135:J136"/>
    <mergeCell ref="C137:C138"/>
    <mergeCell ref="D137:D138"/>
    <mergeCell ref="F137:H138"/>
    <mergeCell ref="I137:I138"/>
    <mergeCell ref="J137:J138"/>
    <mergeCell ref="F139:H139"/>
    <mergeCell ref="A142:G142"/>
    <mergeCell ref="A143:G143"/>
    <mergeCell ref="A144:H144"/>
    <mergeCell ref="C147:G147"/>
    <mergeCell ref="H147:J147"/>
    <mergeCell ref="C148:G148"/>
    <mergeCell ref="H148:J148"/>
    <mergeCell ref="C149:G149"/>
    <mergeCell ref="H149:J149"/>
    <mergeCell ref="C150:G151"/>
    <mergeCell ref="H150:J151"/>
    <mergeCell ref="C152:C153"/>
    <mergeCell ref="D152:E153"/>
    <mergeCell ref="F152:F153"/>
    <mergeCell ref="G152:G153"/>
    <mergeCell ref="H152:I153"/>
    <mergeCell ref="J152:J153"/>
    <mergeCell ref="L152:L153"/>
    <mergeCell ref="M152:M153"/>
    <mergeCell ref="N152:O153"/>
    <mergeCell ref="D154:E154"/>
    <mergeCell ref="H154:I154"/>
    <mergeCell ref="N154:O154"/>
    <mergeCell ref="D155:E155"/>
    <mergeCell ref="H155:I155"/>
    <mergeCell ref="N155:O155"/>
    <mergeCell ref="D156:E156"/>
    <mergeCell ref="H156:I156"/>
    <mergeCell ref="N156:O156"/>
    <mergeCell ref="D157:E157"/>
    <mergeCell ref="H157:I157"/>
    <mergeCell ref="N157:O157"/>
    <mergeCell ref="D158:E158"/>
    <mergeCell ref="H158:I158"/>
    <mergeCell ref="N158:O158"/>
    <mergeCell ref="A159:E159"/>
    <mergeCell ref="F159:N159"/>
    <mergeCell ref="A160:C160"/>
    <mergeCell ref="E160:G160"/>
    <mergeCell ref="I160:J160"/>
    <mergeCell ref="K160:N160"/>
    <mergeCell ref="A161:C161"/>
    <mergeCell ref="E161:G161"/>
    <mergeCell ref="I161:J161"/>
    <mergeCell ref="K161:N161"/>
    <mergeCell ref="A164:G164"/>
    <mergeCell ref="A167:G167"/>
    <mergeCell ref="A168:G168"/>
    <mergeCell ref="A170:G170"/>
    <mergeCell ref="A171:G171"/>
    <mergeCell ref="A172:G172"/>
    <mergeCell ref="A173:A174"/>
    <mergeCell ref="B173:B174"/>
    <mergeCell ref="C173:C174"/>
    <mergeCell ref="D173:D174"/>
    <mergeCell ref="E173:F173"/>
    <mergeCell ref="G173:I173"/>
    <mergeCell ref="A177:A178"/>
    <mergeCell ref="C177:C178"/>
    <mergeCell ref="D177:D178"/>
    <mergeCell ref="A182:G182"/>
    <mergeCell ref="A184:G184"/>
    <mergeCell ref="A185:G185"/>
    <mergeCell ref="A187:G187"/>
    <mergeCell ref="A188:G188"/>
    <mergeCell ref="A189:G189"/>
    <mergeCell ref="A190:A192"/>
    <mergeCell ref="B190:B192"/>
    <mergeCell ref="C190:G190"/>
    <mergeCell ref="C191:G191"/>
    <mergeCell ref="A195:A196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I242:K242"/>
    <mergeCell ref="I243:K243"/>
    <mergeCell ref="J244:K244"/>
    <mergeCell ref="A245:K245"/>
    <mergeCell ref="A246:K246"/>
    <mergeCell ref="A248:A249"/>
    <mergeCell ref="B248:B249"/>
    <mergeCell ref="C248:C249"/>
    <mergeCell ref="D248:D249"/>
    <mergeCell ref="E248:E249"/>
    <mergeCell ref="F248:K248"/>
    <mergeCell ref="F249:G249"/>
    <mergeCell ref="F250:G250"/>
    <mergeCell ref="A251:A263"/>
    <mergeCell ref="B251:B263"/>
    <mergeCell ref="C251:C263"/>
    <mergeCell ref="D251:D263"/>
    <mergeCell ref="E251:E254"/>
    <mergeCell ref="E256:E259"/>
    <mergeCell ref="E260:E263"/>
    <mergeCell ref="A264:A267"/>
    <mergeCell ref="B264:B267"/>
    <mergeCell ref="C264:C267"/>
    <mergeCell ref="D264:D267"/>
    <mergeCell ref="E264:E267"/>
    <mergeCell ref="A268:A279"/>
    <mergeCell ref="B268:B279"/>
    <mergeCell ref="C268:C279"/>
    <mergeCell ref="D268:D279"/>
    <mergeCell ref="E268:E271"/>
    <mergeCell ref="E272:E275"/>
    <mergeCell ref="E276:E279"/>
    <mergeCell ref="A281:A304"/>
    <mergeCell ref="B281:B304"/>
    <mergeCell ref="C281:C304"/>
    <mergeCell ref="D281:D304"/>
    <mergeCell ref="E281:E284"/>
    <mergeCell ref="E285:E288"/>
    <mergeCell ref="E289:E304"/>
    <mergeCell ref="F292:F304"/>
    <mergeCell ref="G292:G304"/>
    <mergeCell ref="H292:H304"/>
    <mergeCell ref="I292:I304"/>
    <mergeCell ref="J292:J304"/>
    <mergeCell ref="K292:K304"/>
    <mergeCell ref="A308:G308"/>
    <mergeCell ref="A310:A311"/>
    <mergeCell ref="B310:B311"/>
    <mergeCell ref="C310:C311"/>
    <mergeCell ref="D310:D311"/>
    <mergeCell ref="E310:E311"/>
    <mergeCell ref="F310:I310"/>
    <mergeCell ref="A313:A324"/>
    <mergeCell ref="C313:C314"/>
    <mergeCell ref="D313:D324"/>
    <mergeCell ref="F313:F314"/>
    <mergeCell ref="G313:G314"/>
    <mergeCell ref="H313:H314"/>
    <mergeCell ref="I313:I314"/>
    <mergeCell ref="B314:B317"/>
    <mergeCell ref="E315:E317"/>
    <mergeCell ref="A326:A331"/>
    <mergeCell ref="C326:C331"/>
    <mergeCell ref="D326:D331"/>
    <mergeCell ref="F326:F327"/>
    <mergeCell ref="G326:G327"/>
    <mergeCell ref="H326:H327"/>
    <mergeCell ref="I326:I327"/>
    <mergeCell ref="F328:F329"/>
    <mergeCell ref="G328:G329"/>
    <mergeCell ref="H328:H329"/>
    <mergeCell ref="I328:I329"/>
    <mergeCell ref="F330:F331"/>
    <mergeCell ref="G330:G331"/>
    <mergeCell ref="H330:H331"/>
    <mergeCell ref="I330:I331"/>
    <mergeCell ref="A334:A344"/>
    <mergeCell ref="B334:B344"/>
    <mergeCell ref="C334:C335"/>
    <mergeCell ref="D334:D335"/>
    <mergeCell ref="F334:F335"/>
    <mergeCell ref="G334:G335"/>
    <mergeCell ref="H334:H335"/>
    <mergeCell ref="I334:I335"/>
    <mergeCell ref="D336:D340"/>
    <mergeCell ref="E336:E339"/>
    <mergeCell ref="A353:G353"/>
    <mergeCell ref="A355:A356"/>
    <mergeCell ref="B355:B356"/>
    <mergeCell ref="C355:C356"/>
    <mergeCell ref="D355:D356"/>
    <mergeCell ref="E355:E356"/>
    <mergeCell ref="F355:I355"/>
    <mergeCell ref="A358:A363"/>
    <mergeCell ref="C358:C363"/>
    <mergeCell ref="D358:D363"/>
    <mergeCell ref="F358:F359"/>
    <mergeCell ref="G358:G359"/>
    <mergeCell ref="H358:H359"/>
    <mergeCell ref="I358:I359"/>
    <mergeCell ref="F360:F361"/>
    <mergeCell ref="G360:G361"/>
    <mergeCell ref="H360:H361"/>
    <mergeCell ref="I360:I361"/>
    <mergeCell ref="F362:F363"/>
    <mergeCell ref="G362:G363"/>
    <mergeCell ref="H362:H363"/>
    <mergeCell ref="I362:I363"/>
    <mergeCell ref="A365:A371"/>
    <mergeCell ref="C365:C371"/>
    <mergeCell ref="D365:D371"/>
    <mergeCell ref="F365:F367"/>
    <mergeCell ref="G365:G367"/>
    <mergeCell ref="H365:H367"/>
    <mergeCell ref="I365:I367"/>
    <mergeCell ref="F368:F369"/>
    <mergeCell ref="G368:G369"/>
    <mergeCell ref="H368:H369"/>
    <mergeCell ref="I368:I369"/>
    <mergeCell ref="F370:F371"/>
    <mergeCell ref="G370:G371"/>
    <mergeCell ref="H370:H371"/>
    <mergeCell ref="I370:I371"/>
    <mergeCell ref="A375:I375"/>
    <mergeCell ref="A376:G376"/>
    <mergeCell ref="A377:I377"/>
    <mergeCell ref="B379:B380"/>
    <mergeCell ref="C379:C380"/>
    <mergeCell ref="D379:D380"/>
    <mergeCell ref="E379:E380"/>
    <mergeCell ref="F379:F380"/>
    <mergeCell ref="G379:G380"/>
    <mergeCell ref="I379:I380"/>
    <mergeCell ref="A383:A384"/>
    <mergeCell ref="B383:B384"/>
    <mergeCell ref="C383:C384"/>
    <mergeCell ref="D383:D384"/>
    <mergeCell ref="E383:E384"/>
    <mergeCell ref="G383:G384"/>
    <mergeCell ref="I383:I384"/>
    <mergeCell ref="A389:A391"/>
    <mergeCell ref="B389:B391"/>
    <mergeCell ref="C389:C391"/>
    <mergeCell ref="D389:D391"/>
    <mergeCell ref="E389:E391"/>
    <mergeCell ref="G389:G391"/>
    <mergeCell ref="I389:I391"/>
    <mergeCell ref="A392:A394"/>
    <mergeCell ref="B392:B394"/>
    <mergeCell ref="C392:C394"/>
    <mergeCell ref="D392:D394"/>
    <mergeCell ref="E392:E394"/>
    <mergeCell ref="G392:G394"/>
    <mergeCell ref="I392:I394"/>
    <mergeCell ref="A398:A399"/>
    <mergeCell ref="B398:B399"/>
    <mergeCell ref="C398:C399"/>
    <mergeCell ref="D398:D399"/>
    <mergeCell ref="E398:E399"/>
    <mergeCell ref="G398:G399"/>
    <mergeCell ref="I398:I399"/>
    <mergeCell ref="A400:A401"/>
    <mergeCell ref="B400:B401"/>
    <mergeCell ref="C400:C401"/>
    <mergeCell ref="D400:D401"/>
    <mergeCell ref="E400:E401"/>
    <mergeCell ref="G400:G401"/>
    <mergeCell ref="H400:I401"/>
    <mergeCell ref="H402:I402"/>
    <mergeCell ref="H403:I403"/>
    <mergeCell ref="A404:A405"/>
    <mergeCell ref="B404:B405"/>
    <mergeCell ref="C404:C405"/>
    <mergeCell ref="D404:D405"/>
    <mergeCell ref="E404:E405"/>
    <mergeCell ref="G404:G405"/>
    <mergeCell ref="H404:I405"/>
    <mergeCell ref="H406:I406"/>
    <mergeCell ref="A420:F420"/>
    <mergeCell ref="A421:G421"/>
    <mergeCell ref="A426:A427"/>
    <mergeCell ref="B426:B427"/>
    <mergeCell ref="C426:C427"/>
    <mergeCell ref="D426:D427"/>
    <mergeCell ref="E426:E427"/>
    <mergeCell ref="F426:H426"/>
    <mergeCell ref="I426:J426"/>
    <mergeCell ref="B429:J429"/>
    <mergeCell ref="B432:J432"/>
    <mergeCell ref="A434:A446"/>
    <mergeCell ref="B434:B445"/>
    <mergeCell ref="C434:C445"/>
    <mergeCell ref="D434:D445"/>
    <mergeCell ref="E434:E437"/>
    <mergeCell ref="E438:E441"/>
    <mergeCell ref="E442:E445"/>
    <mergeCell ref="A447:A451"/>
    <mergeCell ref="B447:B450"/>
    <mergeCell ref="C447:C450"/>
    <mergeCell ref="D447:D450"/>
    <mergeCell ref="E447:E448"/>
    <mergeCell ref="F447:F448"/>
    <mergeCell ref="G447:G448"/>
    <mergeCell ref="H447:H448"/>
    <mergeCell ref="I447:I448"/>
    <mergeCell ref="J447:J448"/>
    <mergeCell ref="K447:K448"/>
    <mergeCell ref="A452:A459"/>
    <mergeCell ref="B452:B458"/>
    <mergeCell ref="C452:C458"/>
    <mergeCell ref="D452:D458"/>
    <mergeCell ref="E453:E455"/>
    <mergeCell ref="E456:E458"/>
    <mergeCell ref="A460:A463"/>
    <mergeCell ref="B460:B462"/>
    <mergeCell ref="C460:C462"/>
    <mergeCell ref="D460:D462"/>
  </mergeCells>
  <printOptions headings="false" gridLines="false" gridLinesSet="true" horizontalCentered="true" verticalCentered="false"/>
  <pageMargins left="0.590277777777778" right="0.39375" top="0.590277777777778" bottom="0.590277777777778" header="0.511805555555555" footer="0.511805555555555"/>
  <pageSetup blackAndWhite="false" cellComments="none" copies="1" draft="false" firstPageNumber="0" fitToHeight="4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5" manualBreakCount="5">
    <brk id="268" man="true" max="16383" min="0"/>
    <brk id="282" man="true" max="16383" min="0"/>
    <brk id="293" man="true" max="16383" min="0"/>
    <brk id="305" man="true" max="16383" min="0"/>
    <brk id="433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399"/>
  <sheetViews>
    <sheetView colorId="64" defaultGridColor="true" rightToLeft="false" showFormulas="false" showGridLines="true" showOutlineSymbols="true" showRowColHeaders="true" showZeros="true" tabSelected="false" topLeftCell="A345" view="normal" windowProtection="true" workbookViewId="0" zoomScale="130" zoomScaleNormal="130" zoomScalePageLayoutView="100">
      <pane activePane="bottomLeft" state="frozen" topLeftCell="A386" xSplit="0" ySplit="9"/>
      <selection activeCell="A345" activeCellId="0" pane="topLeft" sqref="A345"/>
      <selection activeCell="G370" activeCellId="0" pane="bottomLeft" sqref="G370"/>
    </sheetView>
  </sheetViews>
  <sheetFormatPr defaultRowHeight="15"/>
  <cols>
    <col collapsed="false" hidden="false" max="1" min="1" style="0" width="8.70918367346939"/>
    <col collapsed="false" hidden="false" max="2" min="2" style="0" width="19.7091836734694"/>
    <col collapsed="false" hidden="false" max="4" min="3" style="0" width="17"/>
    <col collapsed="false" hidden="false" max="5" min="5" style="0" width="11.9948979591837"/>
    <col collapsed="false" hidden="false" max="6" min="6" style="0" width="24.2908163265306"/>
    <col collapsed="false" hidden="false" max="7" min="7" style="0" width="14.4285714285714"/>
    <col collapsed="false" hidden="false" max="8" min="8" style="0" width="10.7704081632653"/>
    <col collapsed="false" hidden="false" max="9" min="9" style="0" width="9.76530612244898"/>
    <col collapsed="false" hidden="false" max="10" min="10" style="0" width="7.75510204081633"/>
    <col collapsed="false" hidden="false" max="11" min="11" style="0" width="11.6836734693878"/>
    <col collapsed="false" hidden="false" max="14" min="12" style="0" width="8.70918367346939"/>
    <col collapsed="false" hidden="false" max="15" min="15" style="0" width="7"/>
    <col collapsed="false" hidden="false" max="16" min="16" style="0" width="9.70918367346939"/>
    <col collapsed="false" hidden="false" max="1025" min="17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7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0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16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3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12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43" t="s">
        <v>97</v>
      </c>
      <c r="M30" s="43"/>
      <c r="N30" s="43"/>
    </row>
    <row collapsed="false" customFormat="false" customHeight="false" hidden="true" ht="1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3"/>
      <c r="M31" s="43"/>
      <c r="N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164" t="n">
        <v>7</v>
      </c>
      <c r="K32" s="47" t="n">
        <v>8</v>
      </c>
      <c r="L32" s="43" t="n">
        <v>10</v>
      </c>
      <c r="M32" s="43"/>
      <c r="N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e">
        <f aca="false">I34+I36+I37</f>
        <v>#VALUE!</v>
      </c>
      <c r="J33" s="400" t="n">
        <f aca="false">J34+J36+J37</f>
        <v>0</v>
      </c>
      <c r="K33" s="400" t="n">
        <f aca="false">K34+K36+K37</f>
        <v>17193.04</v>
      </c>
      <c r="L33" s="401" t="n">
        <f aca="false">N34+N35+N36+N37</f>
        <v>3029.464</v>
      </c>
      <c r="M33" s="401"/>
      <c r="N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e">
        <f aca="false">J34+K34+"#ссыл!+N34"</f>
        <v>#VALUE!</v>
      </c>
      <c r="J34" s="405" t="n">
        <f aca="false">J54</f>
        <v>0</v>
      </c>
      <c r="K34" s="404" t="n">
        <f aca="false">K54</f>
        <v>14079.15</v>
      </c>
      <c r="L34" s="402" t="s">
        <v>101</v>
      </c>
      <c r="M34" s="402"/>
      <c r="N34" s="605" t="n">
        <f aca="false">N54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e">
        <f aca="false">J35+K35+"#ссыл!+N35"</f>
        <v>#VALUE!</v>
      </c>
      <c r="J35" s="405" t="n">
        <f aca="false">J55</f>
        <v>0</v>
      </c>
      <c r="K35" s="404" t="n">
        <f aca="false">K55</f>
        <v>0</v>
      </c>
      <c r="L35" s="402" t="s">
        <v>102</v>
      </c>
      <c r="M35" s="402"/>
      <c r="N35" s="607" t="n">
        <f aca="false">N55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e">
        <f aca="false">J36+K36+"#ссыл!+N36"</f>
        <v>#VALUE!</v>
      </c>
      <c r="J36" s="405" t="n">
        <f aca="false">J56</f>
        <v>0</v>
      </c>
      <c r="K36" s="404" t="n">
        <f aca="false">K56</f>
        <v>3113.89</v>
      </c>
      <c r="L36" s="402" t="s">
        <v>103</v>
      </c>
      <c r="M36" s="402"/>
      <c r="N36" s="607" t="n">
        <f aca="false">N56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e">
        <f aca="false">J37+K37+"#ссыл!+N37"</f>
        <v>#VALUE!</v>
      </c>
      <c r="J37" s="406" t="n">
        <f aca="false">J57+J93+J126</f>
        <v>0</v>
      </c>
      <c r="K37" s="404" t="n">
        <f aca="false">K57+K93+K126</f>
        <v>0</v>
      </c>
      <c r="L37" s="402" t="s">
        <v>69</v>
      </c>
      <c r="M37" s="402"/>
      <c r="N37" s="607" t="n">
        <f aca="false">N57+L93+L126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e">
        <f aca="false">I39+I40+I41+I42</f>
        <v>#VALUE!</v>
      </c>
      <c r="J38" s="400" t="n">
        <f aca="false">J39+J40+J41+J42</f>
        <v>0</v>
      </c>
      <c r="K38" s="400" t="n">
        <f aca="false">K39+K40+K41+K42</f>
        <v>4780.39</v>
      </c>
      <c r="L38" s="401" t="n">
        <f aca="false">N39+N40+N41+N42</f>
        <v>56253.53</v>
      </c>
      <c r="M38" s="401"/>
      <c r="N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e">
        <f aca="false">J39+K39+"#ссыл!+N39"</f>
        <v>#VALUE!</v>
      </c>
      <c r="J39" s="404" t="n">
        <f aca="false">J59+J96</f>
        <v>0</v>
      </c>
      <c r="K39" s="404" t="n">
        <f aca="false">K59+K96</f>
        <v>0</v>
      </c>
      <c r="L39" s="402" t="s">
        <v>101</v>
      </c>
      <c r="M39" s="402"/>
      <c r="N39" s="605" t="n">
        <f aca="false">N59+N96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e">
        <f aca="false">J40+K40+"#ссыл!+N40"</f>
        <v>#VALUE!</v>
      </c>
      <c r="J40" s="404" t="n">
        <f aca="false">J60+J97</f>
        <v>0</v>
      </c>
      <c r="K40" s="404" t="n">
        <f aca="false">K60+K97</f>
        <v>1156.4</v>
      </c>
      <c r="L40" s="402" t="s">
        <v>102</v>
      </c>
      <c r="M40" s="402"/>
      <c r="N40" s="607" t="n">
        <f aca="false">N60+N97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e">
        <f aca="false">J41+K41+"#ссыл!+N41"</f>
        <v>#VALUE!</v>
      </c>
      <c r="J41" s="404" t="n">
        <f aca="false">J61+J98</f>
        <v>0</v>
      </c>
      <c r="K41" s="404" t="n">
        <f aca="false">K61+K98</f>
        <v>3623.99</v>
      </c>
      <c r="L41" s="402" t="s">
        <v>103</v>
      </c>
      <c r="M41" s="402"/>
      <c r="N41" s="607" t="n">
        <f aca="false">N61+N98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e">
        <f aca="false">J42+K42+"#ссыл!+N42"</f>
        <v>#VALUE!</v>
      </c>
      <c r="J42" s="404" t="n">
        <f aca="false">J62+J99+J128</f>
        <v>0</v>
      </c>
      <c r="K42" s="404" t="n">
        <f aca="false">K62+K99+K128</f>
        <v>0</v>
      </c>
      <c r="L42" s="402" t="s">
        <v>69</v>
      </c>
      <c r="M42" s="402"/>
      <c r="N42" s="607" t="n">
        <f aca="false">N62+N99+L128</f>
        <v>2514.19</v>
      </c>
    </row>
    <row collapsed="false" customFormat="false" customHeight="true" hidden="true" ht="18.6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e">
        <f aca="false">I44+I45+I46+I47</f>
        <v>#VALUE!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01" t="n">
        <f aca="false">N44+N45+N46+N47</f>
        <v>57407.4</v>
      </c>
      <c r="M43" s="401"/>
      <c r="N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e">
        <f aca="false">J44+K44+"#ссыл!+N44"</f>
        <v>#VALUE!</v>
      </c>
      <c r="J44" s="405" t="n">
        <f aca="false">J64+J101</f>
        <v>0</v>
      </c>
      <c r="K44" s="405" t="n">
        <f aca="false">K64+K101</f>
        <v>0</v>
      </c>
      <c r="L44" s="402" t="s">
        <v>101</v>
      </c>
      <c r="M44" s="402"/>
      <c r="N44" s="605" t="n">
        <f aca="false">N64+N101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e">
        <f aca="false">J45+K45+"#ссыл!+N45"</f>
        <v>#VALUE!</v>
      </c>
      <c r="J45" s="405" t="n">
        <f aca="false">J65+J102</f>
        <v>0</v>
      </c>
      <c r="K45" s="405" t="n">
        <f aca="false">K65+K102</f>
        <v>0</v>
      </c>
      <c r="L45" s="402" t="s">
        <v>102</v>
      </c>
      <c r="M45" s="402"/>
      <c r="N45" s="607" t="n">
        <f aca="false">N65+N102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e">
        <f aca="false">J46+K46+"#ссыл!+N46"</f>
        <v>#VALUE!</v>
      </c>
      <c r="J46" s="405" t="n">
        <f aca="false">J66+J103</f>
        <v>0</v>
      </c>
      <c r="K46" s="405" t="n">
        <f aca="false">K66+K103</f>
        <v>0</v>
      </c>
      <c r="L46" s="402" t="s">
        <v>103</v>
      </c>
      <c r="M46" s="402"/>
      <c r="N46" s="607" t="n">
        <f aca="false">N66+N103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e">
        <f aca="false">J47+K47+"#ссыл!+N47"</f>
        <v>#VALUE!</v>
      </c>
      <c r="J47" s="405" t="n">
        <f aca="false">J67+J104+J130</f>
        <v>0</v>
      </c>
      <c r="K47" s="406" t="n">
        <f aca="false">K67+K104+K130</f>
        <v>0</v>
      </c>
      <c r="L47" s="402" t="s">
        <v>69</v>
      </c>
      <c r="M47" s="402"/>
      <c r="N47" s="607" t="n">
        <f aca="false">N67+N104+L130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e">
        <f aca="false">I49+I50+I51+I52</f>
        <v>#VALUE!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01" t="n">
        <f aca="false">N49+N50+N51+N52</f>
        <v>116690.394</v>
      </c>
      <c r="M48" s="401"/>
      <c r="N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e">
        <f aca="false">J49+K49+N49+"#ссыл!"</f>
        <v>#VALUE!</v>
      </c>
      <c r="J49" s="412" t="n">
        <f aca="false">J34+J39+J44</f>
        <v>0</v>
      </c>
      <c r="K49" s="413" t="n">
        <f aca="false">K34+K39+K44</f>
        <v>14079.15</v>
      </c>
      <c r="L49" s="402" t="s">
        <v>101</v>
      </c>
      <c r="M49" s="402"/>
      <c r="N49" s="609" t="n">
        <f aca="false">N34+N39++N44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e">
        <f aca="false">J50+K50+N50+"#ссыл!"</f>
        <v>#VALUE!</v>
      </c>
      <c r="J50" s="412" t="n">
        <f aca="false">J35+J40+J45</f>
        <v>0</v>
      </c>
      <c r="K50" s="413" t="n">
        <f aca="false">K35+K40+K45</f>
        <v>1156.4</v>
      </c>
      <c r="L50" s="402" t="s">
        <v>102</v>
      </c>
      <c r="M50" s="402"/>
      <c r="N50" s="610" t="n">
        <f aca="false">N35+N40++N45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e">
        <f aca="false">J51+K51+N51+"#ссыл!"</f>
        <v>#VALUE!</v>
      </c>
      <c r="J51" s="412" t="n">
        <f aca="false">J36+J41+J46</f>
        <v>0</v>
      </c>
      <c r="K51" s="413" t="n">
        <f aca="false">K46+K41+K36</f>
        <v>6737.88</v>
      </c>
      <c r="L51" s="402" t="s">
        <v>103</v>
      </c>
      <c r="M51" s="402"/>
      <c r="N51" s="610" t="n">
        <f aca="false">N36+N41++N46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e">
        <f aca="false">J52+K52+N52+"#ссыл!"</f>
        <v>#VALUE!</v>
      </c>
      <c r="J52" s="412" t="n">
        <f aca="false">J37+J42+J47</f>
        <v>0</v>
      </c>
      <c r="K52" s="413" t="n">
        <f aca="false">K47+K42+K37</f>
        <v>0</v>
      </c>
      <c r="L52" s="402" t="s">
        <v>69</v>
      </c>
      <c r="M52" s="402"/>
      <c r="N52" s="610" t="n">
        <f aca="false">N37+N42++N47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e">
        <f aca="false">I54+I55+I56+I57</f>
        <v>#VALUE!</v>
      </c>
      <c r="J53" s="669" t="n">
        <f aca="false">J54+J55+J56+J57</f>
        <v>0</v>
      </c>
      <c r="K53" s="416" t="n">
        <f aca="false">K54+K55+K56+K57</f>
        <v>17193.04</v>
      </c>
      <c r="L53" s="401" t="n">
        <f aca="false">N54+N55+N56+N57</f>
        <v>2055.289</v>
      </c>
      <c r="M53" s="401"/>
      <c r="N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e">
        <f aca="false">K54+N54+"#ссыл!+J54"</f>
        <v>#VALUE!</v>
      </c>
      <c r="J54" s="670" t="n">
        <f aca="false">J74</f>
        <v>0</v>
      </c>
      <c r="K54" s="419" t="n">
        <f aca="false">K74</f>
        <v>14079.15</v>
      </c>
      <c r="L54" s="421" t="s">
        <v>101</v>
      </c>
      <c r="M54" s="421"/>
      <c r="N54" s="611" t="n">
        <f aca="false">M74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e">
        <f aca="false">K55+N55+"#ссыл!+J55"</f>
        <v>#VALUE!</v>
      </c>
      <c r="J55" s="670" t="n">
        <f aca="false">J75</f>
        <v>0</v>
      </c>
      <c r="K55" s="419" t="n">
        <f aca="false">K75</f>
        <v>0</v>
      </c>
      <c r="L55" s="421" t="s">
        <v>102</v>
      </c>
      <c r="M55" s="421"/>
      <c r="N55" s="432" t="n">
        <f aca="false">M75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e">
        <f aca="false">K56+N56+"#ссыл!+J56"</f>
        <v>#VALUE!</v>
      </c>
      <c r="J56" s="670" t="n">
        <f aca="false">J76</f>
        <v>0</v>
      </c>
      <c r="K56" s="419" t="n">
        <f aca="false">K76</f>
        <v>3113.89</v>
      </c>
      <c r="L56" s="421" t="s">
        <v>103</v>
      </c>
      <c r="M56" s="421"/>
      <c r="N56" s="432" t="n">
        <f aca="false">M76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e">
        <f aca="false">K57+N57+"#ссыл!+J57"</f>
        <v>#VALUE!</v>
      </c>
      <c r="J57" s="670" t="n">
        <f aca="false">J86</f>
        <v>0</v>
      </c>
      <c r="K57" s="419" t="n">
        <f aca="false">K86</f>
        <v>0</v>
      </c>
      <c r="L57" s="421" t="s">
        <v>69</v>
      </c>
      <c r="M57" s="421"/>
      <c r="N57" s="432" t="n">
        <f aca="false">L86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e">
        <f aca="false">I59+I60+I61+I62</f>
        <v>#VALUE!</v>
      </c>
      <c r="J58" s="671" t="n">
        <f aca="false">J59+J60+J61+J62</f>
        <v>0</v>
      </c>
      <c r="K58" s="425" t="n">
        <f aca="false">K59+K60+K61+K62</f>
        <v>4780.39</v>
      </c>
      <c r="L58" s="422"/>
      <c r="M58" s="423"/>
      <c r="N58" s="400" t="n">
        <f aca="false">N59+N60+N61+N62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e">
        <f aca="false">J59+K59+"#ссыл!+N59"</f>
        <v>#VALUE!</v>
      </c>
      <c r="J59" s="670" t="n">
        <f aca="false">J78</f>
        <v>0</v>
      </c>
      <c r="K59" s="419" t="n">
        <f aca="false">K78</f>
        <v>0</v>
      </c>
      <c r="L59" s="421" t="s">
        <v>101</v>
      </c>
      <c r="M59" s="421"/>
      <c r="N59" s="611" t="n">
        <f aca="false">M78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e">
        <f aca="false">J60+K60+"#ссыл!+N60"</f>
        <v>#VALUE!</v>
      </c>
      <c r="J60" s="670" t="n">
        <f aca="false">J79</f>
        <v>0</v>
      </c>
      <c r="K60" s="419" t="n">
        <f aca="false">K79</f>
        <v>1156.4</v>
      </c>
      <c r="L60" s="421" t="s">
        <v>102</v>
      </c>
      <c r="M60" s="421"/>
      <c r="N60" s="432" t="n">
        <f aca="false">M79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e">
        <f aca="false">J61+K61+"#ссыл!+N61"</f>
        <v>#VALUE!</v>
      </c>
      <c r="J61" s="670" t="n">
        <f aca="false">J80</f>
        <v>0</v>
      </c>
      <c r="K61" s="419" t="n">
        <f aca="false">K80</f>
        <v>3623.99</v>
      </c>
      <c r="L61" s="421" t="s">
        <v>103</v>
      </c>
      <c r="M61" s="421"/>
      <c r="N61" s="432" t="n">
        <f aca="false">M80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e">
        <f aca="false">J62+K62+"#ссыл!+N62"</f>
        <v>#VALUE!</v>
      </c>
      <c r="J62" s="670" t="n">
        <f aca="false">J88</f>
        <v>0</v>
      </c>
      <c r="K62" s="419" t="n">
        <f aca="false">K88</f>
        <v>0</v>
      </c>
      <c r="L62" s="421" t="s">
        <v>69</v>
      </c>
      <c r="M62" s="421"/>
      <c r="N62" s="432" t="n">
        <f aca="false">L88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e">
        <f aca="false">I64+I65+I66+I67</f>
        <v>#VALUE!</v>
      </c>
      <c r="J63" s="671" t="n">
        <f aca="false">J64+J65+J66+J67</f>
        <v>0</v>
      </c>
      <c r="K63" s="425" t="n">
        <f aca="false">K64+K65+K66+K67</f>
        <v>0</v>
      </c>
      <c r="L63" s="422"/>
      <c r="M63" s="428"/>
      <c r="N63" s="400" t="n">
        <f aca="false">N64+N65+N66+N67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e">
        <f aca="false">J64+K64+"#ссыл!+N64"</f>
        <v>#VALUE!</v>
      </c>
      <c r="J64" s="670" t="n">
        <f aca="false">J82</f>
        <v>0</v>
      </c>
      <c r="K64" s="419" t="n">
        <f aca="false">K82</f>
        <v>0</v>
      </c>
      <c r="L64" s="421" t="s">
        <v>101</v>
      </c>
      <c r="M64" s="421"/>
      <c r="N64" s="611" t="n">
        <f aca="false">M82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e">
        <f aca="false">J65+K65+"#ссыл!+N65"</f>
        <v>#VALUE!</v>
      </c>
      <c r="J65" s="670" t="n">
        <f aca="false">J83</f>
        <v>0</v>
      </c>
      <c r="K65" s="419" t="n">
        <f aca="false">K83</f>
        <v>0</v>
      </c>
      <c r="L65" s="421" t="s">
        <v>102</v>
      </c>
      <c r="M65" s="421"/>
      <c r="N65" s="432" t="n">
        <f aca="false">M83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e">
        <f aca="false">J66+K66+"#ссыл!+N66"</f>
        <v>#VALUE!</v>
      </c>
      <c r="J66" s="670" t="n">
        <f aca="false">J84</f>
        <v>0</v>
      </c>
      <c r="K66" s="419" t="n">
        <f aca="false">K84</f>
        <v>0</v>
      </c>
      <c r="L66" s="421" t="s">
        <v>103</v>
      </c>
      <c r="M66" s="421"/>
      <c r="N66" s="432" t="n">
        <f aca="false">M84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e">
        <f aca="false">J67+K67+"#ссыл!+N67"</f>
        <v>#VALUE!</v>
      </c>
      <c r="J67" s="670" t="n">
        <f aca="false">J90</f>
        <v>0</v>
      </c>
      <c r="K67" s="419" t="n">
        <f aca="false">K90</f>
        <v>0</v>
      </c>
      <c r="L67" s="421" t="s">
        <v>69</v>
      </c>
      <c r="M67" s="421"/>
      <c r="N67" s="432" t="n">
        <f aca="false">L90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e">
        <f aca="false">I69+I70+I71+I72</f>
        <v>#VALUE!</v>
      </c>
      <c r="J68" s="672" t="n">
        <f aca="false">J69+J70+J71+J72</f>
        <v>0</v>
      </c>
      <c r="K68" s="429" t="n">
        <f aca="false">K69+K70+K71+K72</f>
        <v>21973.43</v>
      </c>
      <c r="L68" s="422"/>
      <c r="M68" s="423"/>
      <c r="N68" s="400" t="n">
        <f aca="false">N69+N70+N71+N72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e">
        <f aca="false">J69+K69+"#ссыл!+N69"</f>
        <v>#VALUE!</v>
      </c>
      <c r="J69" s="670" t="n">
        <f aca="false">J54+J59+J64</f>
        <v>0</v>
      </c>
      <c r="K69" s="431" t="n">
        <f aca="false">K54+K59+K64</f>
        <v>14079.15</v>
      </c>
      <c r="L69" s="432" t="s">
        <v>101</v>
      </c>
      <c r="M69" s="432"/>
      <c r="N69" s="612" t="n">
        <f aca="false">N54+N59+N64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e">
        <f aca="false">J70+K70+"#ссыл!+N70"</f>
        <v>#VALUE!</v>
      </c>
      <c r="J70" s="670" t="n">
        <f aca="false">J55+J60+J65</f>
        <v>0</v>
      </c>
      <c r="K70" s="431" t="n">
        <f aca="false">K55+K60+K65</f>
        <v>1156.4</v>
      </c>
      <c r="L70" s="432" t="s">
        <v>102</v>
      </c>
      <c r="M70" s="432"/>
      <c r="N70" s="613" t="n">
        <f aca="false">N55+N60+N65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e">
        <f aca="false">J71+K71+"#ссыл!+N71"</f>
        <v>#VALUE!</v>
      </c>
      <c r="J71" s="670" t="n">
        <f aca="false">J56+J61+J66</f>
        <v>0</v>
      </c>
      <c r="K71" s="431" t="n">
        <f aca="false">K56+K61+K66</f>
        <v>6737.88</v>
      </c>
      <c r="L71" s="432" t="s">
        <v>103</v>
      </c>
      <c r="M71" s="432"/>
      <c r="N71" s="613" t="n">
        <f aca="false">N56+N61+N66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e">
        <f aca="false">J72+K72+"#ссыл!+N72"</f>
        <v>#VALUE!</v>
      </c>
      <c r="J72" s="670" t="n">
        <f aca="false">J57+J62+J67</f>
        <v>0</v>
      </c>
      <c r="K72" s="431" t="n">
        <f aca="false">K57+K62+K67</f>
        <v>0</v>
      </c>
      <c r="L72" s="432" t="s">
        <v>69</v>
      </c>
      <c r="M72" s="432"/>
      <c r="N72" s="613" t="n">
        <f aca="false">N57+N62+N67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e">
        <f aca="false">I74+I75+I76</f>
        <v>#VALUE!</v>
      </c>
      <c r="J73" s="673" t="n">
        <f aca="false">J74+J75+J76</f>
        <v>0</v>
      </c>
      <c r="K73" s="434" t="n">
        <f aca="false">K74+K75+K76</f>
        <v>17193.04</v>
      </c>
      <c r="L73" s="407"/>
      <c r="M73" s="435" t="n">
        <f aca="false">M74+M75+M76</f>
        <v>1941.889</v>
      </c>
      <c r="N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e">
        <f aca="false">J74+K74+"#ссыл!+M74"</f>
        <v>#VALUE!</v>
      </c>
      <c r="J74" s="438" t="n">
        <v>0</v>
      </c>
      <c r="K74" s="438" t="n">
        <v>14079.15</v>
      </c>
      <c r="L74" s="440" t="s">
        <v>101</v>
      </c>
      <c r="M74" s="615" t="n">
        <v>1408</v>
      </c>
      <c r="N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e">
        <f aca="false">J75+K75+"#ссыл!+M75"</f>
        <v>#VALUE!</v>
      </c>
      <c r="J75" s="438" t="n">
        <v>0</v>
      </c>
      <c r="K75" s="438" t="n">
        <v>0</v>
      </c>
      <c r="L75" s="440" t="s">
        <v>102</v>
      </c>
      <c r="M75" s="441"/>
      <c r="N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e">
        <f aca="false">J76+K76+"#ссыл!+M76"</f>
        <v>#VALUE!</v>
      </c>
      <c r="J76" s="438" t="n">
        <v>0</v>
      </c>
      <c r="K76" s="438" t="n">
        <v>3113.89</v>
      </c>
      <c r="L76" s="440" t="s">
        <v>103</v>
      </c>
      <c r="M76" s="616" t="n">
        <v>533.889</v>
      </c>
      <c r="N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e">
        <f aca="false">I78+I79+I80</f>
        <v>#VALUE!</v>
      </c>
      <c r="J77" s="433" t="n">
        <f aca="false">J78+J79+J80</f>
        <v>0</v>
      </c>
      <c r="K77" s="433" t="n">
        <f aca="false">K78+K79+K80</f>
        <v>4780.39</v>
      </c>
      <c r="L77" s="407"/>
      <c r="M77" s="435" t="n">
        <f aca="false">M78+M79+M80</f>
        <v>52266.54</v>
      </c>
      <c r="N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e">
        <f aca="false">J78+K78+M78+"#ссыл!"</f>
        <v>#VALUE!</v>
      </c>
      <c r="J78" s="674" t="n">
        <v>0</v>
      </c>
      <c r="K78" s="438" t="n">
        <v>0</v>
      </c>
      <c r="L78" s="440" t="s">
        <v>101</v>
      </c>
      <c r="M78" s="615" t="n">
        <v>18791</v>
      </c>
      <c r="N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e">
        <f aca="false">J79+K79+M79+"#ссыл!"</f>
        <v>#VALUE!</v>
      </c>
      <c r="J79" s="674" t="n">
        <v>0</v>
      </c>
      <c r="K79" s="438" t="n">
        <v>1156.4</v>
      </c>
      <c r="L79" s="440" t="s">
        <v>102</v>
      </c>
      <c r="M79" s="441" t="n">
        <v>16821.14</v>
      </c>
      <c r="N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e">
        <f aca="false">J80+K80+M80+"#ссыл!"</f>
        <v>#VALUE!</v>
      </c>
      <c r="J80" s="674" t="n">
        <v>0</v>
      </c>
      <c r="K80" s="438" t="n">
        <v>3623.99</v>
      </c>
      <c r="L80" s="440" t="s">
        <v>103</v>
      </c>
      <c r="M80" s="441" t="n">
        <v>16654.4</v>
      </c>
      <c r="N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e">
        <f aca="false">I82+I83+I84</f>
        <v>#VALUE!</v>
      </c>
      <c r="J81" s="673" t="n">
        <f aca="false">J82+J83+J84</f>
        <v>0</v>
      </c>
      <c r="K81" s="443" t="n">
        <f aca="false">K82+K83+K84</f>
        <v>0</v>
      </c>
      <c r="L81" s="407"/>
      <c r="M81" s="444" t="n">
        <f aca="false">M82+M83+M84</f>
        <v>54641</v>
      </c>
      <c r="N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e">
        <f aca="false">J82+K82+"#ссыл!+M82"</f>
        <v>#VALUE!</v>
      </c>
      <c r="J82" s="674" t="n">
        <v>0</v>
      </c>
      <c r="K82" s="438" t="n">
        <v>0</v>
      </c>
      <c r="L82" s="440" t="s">
        <v>101</v>
      </c>
      <c r="M82" s="441" t="n">
        <v>18488</v>
      </c>
      <c r="N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e">
        <f aca="false">J83+K83+"#ссыл!+M83"</f>
        <v>#VALUE!</v>
      </c>
      <c r="J83" s="674" t="n">
        <v>0</v>
      </c>
      <c r="K83" s="438" t="n">
        <v>0</v>
      </c>
      <c r="L83" s="440" t="s">
        <v>102</v>
      </c>
      <c r="M83" s="441" t="n">
        <v>17648</v>
      </c>
      <c r="N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e">
        <f aca="false">J84+K84+"#ссыл!+M84"</f>
        <v>#VALUE!</v>
      </c>
      <c r="J84" s="674" t="n">
        <v>0</v>
      </c>
      <c r="K84" s="438" t="n">
        <v>0</v>
      </c>
      <c r="L84" s="440" t="s">
        <v>103</v>
      </c>
      <c r="M84" s="616" t="n">
        <v>18505</v>
      </c>
      <c r="N84" s="616"/>
    </row>
    <row collapsed="false" customFormat="false" customHeight="true" hidden="true" ht="35.8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e">
        <f aca="false">I81+I77+I73</f>
        <v>#VALUE!</v>
      </c>
      <c r="J85" s="400" t="n">
        <f aca="false">J81+J77+J73</f>
        <v>0</v>
      </c>
      <c r="K85" s="400" t="n">
        <f aca="false">K81+K77+K73</f>
        <v>21973.43</v>
      </c>
      <c r="L85" s="448"/>
      <c r="M85" s="449" t="n">
        <f aca="false">M81+M77+M73</f>
        <v>108849.429</v>
      </c>
      <c r="N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e">
        <f aca="false">J86+K86+"#ссыл!+L86"</f>
        <v>#VALUE!</v>
      </c>
      <c r="G86" s="445"/>
      <c r="H86" s="445"/>
      <c r="I86" s="445"/>
      <c r="J86" s="450" t="n">
        <v>0</v>
      </c>
      <c r="K86" s="450" t="n">
        <v>0</v>
      </c>
      <c r="L86" s="450" t="n">
        <v>113.4</v>
      </c>
      <c r="M86" s="450"/>
      <c r="N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e">
        <f aca="false">J88+K88+"#ссыл!+L88"</f>
        <v>#VALUE!</v>
      </c>
      <c r="G88" s="445"/>
      <c r="H88" s="445"/>
      <c r="I88" s="445"/>
      <c r="J88" s="450" t="n">
        <v>0</v>
      </c>
      <c r="K88" s="450" t="n">
        <v>0</v>
      </c>
      <c r="L88" s="450" t="n">
        <v>1096.49</v>
      </c>
      <c r="M88" s="450"/>
      <c r="N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e">
        <f aca="false">J90+K90+"#ссыл!+L90"</f>
        <v>#VALUE!</v>
      </c>
      <c r="G90" s="445"/>
      <c r="H90" s="445"/>
      <c r="I90" s="445"/>
      <c r="J90" s="450" t="n">
        <v>0</v>
      </c>
      <c r="K90" s="450" t="n">
        <v>0</v>
      </c>
      <c r="L90" s="450" t="n">
        <v>214</v>
      </c>
      <c r="M90" s="450"/>
      <c r="N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</row>
    <row collapsed="false" customFormat="false" customHeight="true" hidden="true" ht="18.6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e">
        <f aca="false">SUM(F86:F91)</f>
        <v>#VALUE!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3" t="n">
        <f aca="false">SUM(L86:L91)</f>
        <v>1423.89</v>
      </c>
      <c r="M92" s="433"/>
      <c r="N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e">
        <f aca="false">J93+K93+"#ссыл!+L93"</f>
        <v>#VALUE!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141.8</v>
      </c>
      <c r="M93" s="433"/>
      <c r="N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e">
        <f aca="false">I96+I97+I98+I99</f>
        <v>#VALUE!</v>
      </c>
      <c r="J95" s="618" t="n">
        <f aca="false">J96+J97+J98+J99</f>
        <v>0</v>
      </c>
      <c r="K95" s="452" t="n">
        <f aca="false">K96+K97+K98+K99</f>
        <v>0</v>
      </c>
      <c r="L95" s="453"/>
      <c r="M95" s="454"/>
      <c r="N95" s="618" t="n">
        <f aca="false">N96+N97+N98+N99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e">
        <f aca="false">J96+K96+"#ссыл!+N96"</f>
        <v>#VALUE!</v>
      </c>
      <c r="J96" s="418" t="n">
        <f aca="false">J116</f>
        <v>0</v>
      </c>
      <c r="K96" s="418" t="n">
        <f aca="false">K116</f>
        <v>0</v>
      </c>
      <c r="L96" s="455"/>
      <c r="M96" s="456"/>
      <c r="N96" s="619" t="n">
        <f aca="false">N116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e">
        <f aca="false">J97+K97+"#ссыл!+N97"</f>
        <v>#VALUE!</v>
      </c>
      <c r="J97" s="418" t="n">
        <f aca="false">J117</f>
        <v>0</v>
      </c>
      <c r="K97" s="418" t="n">
        <f aca="false">K117</f>
        <v>0</v>
      </c>
      <c r="L97" s="457"/>
      <c r="M97" s="458"/>
      <c r="N97" s="619" t="n">
        <f aca="false">N117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e">
        <f aca="false">J98+K98+"#ссыл!+N98"</f>
        <v>#VALUE!</v>
      </c>
      <c r="J98" s="418" t="n">
        <f aca="false">J118</f>
        <v>0</v>
      </c>
      <c r="K98" s="418" t="n">
        <f aca="false">K118</f>
        <v>0</v>
      </c>
      <c r="L98" s="455"/>
      <c r="M98" s="456"/>
      <c r="N98" s="619" t="n">
        <f aca="false">N118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e">
        <f aca="false">J99+K99+"#ссыл!+N99"</f>
        <v>#VALUE!</v>
      </c>
      <c r="J99" s="418" t="n">
        <f aca="false">J119</f>
        <v>0</v>
      </c>
      <c r="K99" s="418" t="n">
        <f aca="false">K119</f>
        <v>0</v>
      </c>
      <c r="L99" s="460"/>
      <c r="M99" s="461"/>
      <c r="N99" s="619" t="n">
        <f aca="false">N119+L108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e">
        <f aca="false">I101+I102+I103+I104</f>
        <v>#VALUE!</v>
      </c>
      <c r="J100" s="618" t="n">
        <f aca="false">J101+J102+J103+J104</f>
        <v>0</v>
      </c>
      <c r="K100" s="452" t="n">
        <f aca="false">K101+K102+K103+K104</f>
        <v>0</v>
      </c>
      <c r="L100" s="453"/>
      <c r="M100" s="454"/>
      <c r="N100" s="618" t="n">
        <f aca="false">N101+N102+N103+N104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e">
        <f aca="false">J101+K101+"#ссыл!+N101"</f>
        <v>#VALUE!</v>
      </c>
      <c r="J101" s="418" t="n">
        <f aca="false">J121</f>
        <v>0</v>
      </c>
      <c r="K101" s="418" t="n">
        <f aca="false">K121</f>
        <v>0</v>
      </c>
      <c r="L101" s="455"/>
      <c r="M101" s="456"/>
      <c r="N101" s="619" t="n">
        <f aca="false">N121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e">
        <f aca="false">J102+K102+"#ссыл!+N102"</f>
        <v>#VALUE!</v>
      </c>
      <c r="J102" s="418" t="n">
        <f aca="false">J122</f>
        <v>0</v>
      </c>
      <c r="K102" s="418" t="n">
        <f aca="false">K122</f>
        <v>0</v>
      </c>
      <c r="L102" s="457"/>
      <c r="M102" s="458"/>
      <c r="N102" s="619" t="n">
        <f aca="false">N122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e">
        <f aca="false">J103+K103+"#ссыл!+N103"</f>
        <v>#VALUE!</v>
      </c>
      <c r="J103" s="418" t="n">
        <f aca="false">J123</f>
        <v>0</v>
      </c>
      <c r="K103" s="418" t="n">
        <f aca="false">K123</f>
        <v>0</v>
      </c>
      <c r="L103" s="455"/>
      <c r="M103" s="456"/>
      <c r="N103" s="619" t="n">
        <f aca="false">N123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e">
        <f aca="false">J104+K104+"#ссыл!+N104"</f>
        <v>#VALUE!</v>
      </c>
      <c r="J104" s="418" t="n">
        <f aca="false">J124</f>
        <v>0</v>
      </c>
      <c r="K104" s="418" t="n">
        <f aca="false">K124</f>
        <v>0</v>
      </c>
      <c r="L104" s="460"/>
      <c r="M104" s="461"/>
      <c r="N104" s="619" t="n">
        <f aca="false">N124+L110</f>
        <v>282.2</v>
      </c>
    </row>
    <row collapsed="false" customFormat="false" customHeight="true" hidden="true" ht="18.6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e">
        <f aca="false">I100+I95++++++F93</f>
        <v>#VALUE!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3" t="n">
        <f aca="false">N100+N95+L93</f>
        <v>3514.4</v>
      </c>
      <c r="M105" s="433"/>
      <c r="N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e">
        <f aca="false">J106+K106+"#ссыл!+L106"</f>
        <v>#VALUE!</v>
      </c>
      <c r="G106" s="445"/>
      <c r="H106" s="445"/>
      <c r="I106" s="445"/>
      <c r="J106" s="450" t="n">
        <v>0</v>
      </c>
      <c r="K106" s="450" t="n">
        <v>0</v>
      </c>
      <c r="L106" s="450" t="n">
        <v>141.8</v>
      </c>
      <c r="M106" s="450"/>
      <c r="N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e">
        <f aca="false">J108+K108+"#ссыл!+L108"</f>
        <v>#VALUE!</v>
      </c>
      <c r="G108" s="445"/>
      <c r="H108" s="445"/>
      <c r="I108" s="445"/>
      <c r="J108" s="450" t="n">
        <v>0</v>
      </c>
      <c r="K108" s="450" t="n">
        <v>0</v>
      </c>
      <c r="L108" s="450" t="n">
        <v>360.5</v>
      </c>
      <c r="M108" s="450"/>
      <c r="N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e">
        <f aca="false">J110+K110+"#ссыл!+L110"</f>
        <v>#VALUE!</v>
      </c>
      <c r="G110" s="445"/>
      <c r="H110" s="445"/>
      <c r="I110" s="445"/>
      <c r="J110" s="450" t="n">
        <v>0</v>
      </c>
      <c r="K110" s="450" t="n">
        <v>0</v>
      </c>
      <c r="L110" s="450" t="n">
        <v>282.2</v>
      </c>
      <c r="M110" s="450"/>
      <c r="N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</row>
    <row collapsed="false" customFormat="false" customHeight="true" hidden="true" ht="18.6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e">
        <f aca="false">SUM(F106:F111)</f>
        <v>#VALUE!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3" t="n">
        <f aca="false">SUM(L106:L111)</f>
        <v>784.5</v>
      </c>
      <c r="M112" s="433"/>
      <c r="N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e">
        <f aca="false">J113+K113+"#ссыл!+L113"</f>
        <v>#VALUE!</v>
      </c>
      <c r="G113" s="445"/>
      <c r="H113" s="445"/>
      <c r="I113" s="445"/>
      <c r="J113" s="450" t="n">
        <v>0</v>
      </c>
      <c r="K113" s="450" t="n">
        <v>0</v>
      </c>
      <c r="L113" s="473" t="n">
        <v>0</v>
      </c>
      <c r="M113" s="473"/>
      <c r="N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73"/>
      <c r="M114" s="473"/>
      <c r="N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e">
        <f aca="false">I116+I117+I118+I119</f>
        <v>#VALUE!</v>
      </c>
      <c r="J115" s="618" t="n">
        <v>0</v>
      </c>
      <c r="K115" s="452" t="n">
        <v>0</v>
      </c>
      <c r="L115" s="466"/>
      <c r="M115" s="467"/>
      <c r="N115" s="620" t="n">
        <f aca="false">N116+N117+N118+N119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e">
        <f aca="false">J116+K116++"#ссыл!+N116"</f>
        <v>#VALUE!</v>
      </c>
      <c r="J116" s="450" t="n">
        <v>0</v>
      </c>
      <c r="K116" s="450" t="n">
        <v>0</v>
      </c>
      <c r="L116" s="469" t="s">
        <v>101</v>
      </c>
      <c r="M116" s="470"/>
      <c r="N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e">
        <f aca="false">J117+K117++"#ссыл!+N117"</f>
        <v>#VALUE!</v>
      </c>
      <c r="J117" s="450" t="n">
        <v>0</v>
      </c>
      <c r="K117" s="450" t="n">
        <v>0</v>
      </c>
      <c r="L117" s="471" t="s">
        <v>102</v>
      </c>
      <c r="M117" s="450"/>
      <c r="N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e">
        <f aca="false">J118+K118++"#ссыл!+N118"</f>
        <v>#VALUE!</v>
      </c>
      <c r="J118" s="450" t="n">
        <v>0</v>
      </c>
      <c r="K118" s="450" t="n">
        <v>0</v>
      </c>
      <c r="L118" s="471" t="s">
        <v>103</v>
      </c>
      <c r="M118" s="450"/>
      <c r="N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e">
        <f aca="false">J119+K119++"#ссыл!+N119"</f>
        <v>#VALUE!</v>
      </c>
      <c r="J119" s="473" t="n">
        <v>0</v>
      </c>
      <c r="K119" s="473" t="n">
        <v>0</v>
      </c>
      <c r="L119" s="474" t="s">
        <v>69</v>
      </c>
      <c r="M119" s="473"/>
      <c r="N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e">
        <f aca="false">I121+I122+I123+I124</f>
        <v>#VALUE!</v>
      </c>
      <c r="J120" s="433" t="n">
        <f aca="false">J121+J122+J123</f>
        <v>0</v>
      </c>
      <c r="K120" s="433" t="n">
        <f aca="false">K121+K122+K123</f>
        <v>0</v>
      </c>
      <c r="L120" s="467"/>
      <c r="M120" s="467"/>
      <c r="N120" s="620" t="n">
        <f aca="false">N121+N122+N123+N124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e">
        <f aca="false">J121+K121+"#ссыл!++N121"</f>
        <v>#VALUE!</v>
      </c>
      <c r="J121" s="473" t="n">
        <v>0</v>
      </c>
      <c r="K121" s="473" t="n">
        <v>0</v>
      </c>
      <c r="L121" s="471" t="s">
        <v>101</v>
      </c>
      <c r="M121" s="450"/>
      <c r="N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e">
        <f aca="false">J122+K122+"#ссыл!++N122"</f>
        <v>#VALUE!</v>
      </c>
      <c r="J122" s="450" t="n">
        <v>0</v>
      </c>
      <c r="K122" s="450" t="n">
        <v>0</v>
      </c>
      <c r="L122" s="471" t="s">
        <v>102</v>
      </c>
      <c r="M122" s="450"/>
      <c r="N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e">
        <f aca="false">J123+K123+"#ссыл!++N123"</f>
        <v>#VALUE!</v>
      </c>
      <c r="J123" s="450" t="n">
        <v>0</v>
      </c>
      <c r="K123" s="450" t="n">
        <v>0</v>
      </c>
      <c r="L123" s="471" t="s">
        <v>103</v>
      </c>
      <c r="M123" s="450"/>
      <c r="N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e">
        <f aca="false">J124+K124+"#ссыл!++N124"</f>
        <v>#VALUE!</v>
      </c>
      <c r="J124" s="470" t="n">
        <v>0</v>
      </c>
      <c r="K124" s="470" t="n">
        <v>0</v>
      </c>
      <c r="L124" s="471" t="s">
        <v>69</v>
      </c>
      <c r="M124" s="450"/>
      <c r="N124" s="469" t="n">
        <v>0</v>
      </c>
    </row>
    <row collapsed="false" customFormat="false" customHeight="true" hidden="true" ht="18.6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e">
        <f aca="false">I120+I115+F113</f>
        <v>#VALUE!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3" t="n">
        <f aca="false">N120+N115+L113</f>
        <v>2729.9</v>
      </c>
      <c r="M125" s="433"/>
      <c r="N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e">
        <f aca="false">F133</f>
        <v>#VALUE!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622" t="n">
        <f aca="false">L133</f>
        <v>832.375</v>
      </c>
      <c r="M126" s="622"/>
      <c r="N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622"/>
      <c r="M127" s="622"/>
      <c r="N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e">
        <f aca="false">F135</f>
        <v>#VALUE!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1057.2</v>
      </c>
      <c r="M128" s="418"/>
      <c r="N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e">
        <f aca="false">F137</f>
        <v>#VALUE!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1013.1</v>
      </c>
      <c r="M130" s="418"/>
      <c r="N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</row>
    <row collapsed="false" customFormat="false" customHeight="true" hidden="true" ht="18.6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e">
        <f aca="false">SUM(F126:F131)</f>
        <v>#VALUE!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3" t="n">
        <f aca="false">SUM(L126:L131)</f>
        <v>2902.675</v>
      </c>
      <c r="M132" s="433"/>
      <c r="N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e">
        <f aca="false">J133+K133+"#ссыл!+L133"</f>
        <v>#VALUE!</v>
      </c>
      <c r="G133" s="445"/>
      <c r="H133" s="445"/>
      <c r="I133" s="445"/>
      <c r="J133" s="477" t="n">
        <v>0</v>
      </c>
      <c r="K133" s="477" t="n">
        <v>0</v>
      </c>
      <c r="L133" s="450" t="n">
        <v>832.375</v>
      </c>
      <c r="M133" s="450"/>
      <c r="N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50"/>
      <c r="M134" s="450"/>
      <c r="N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e">
        <f aca="false">J135+K135+"#ссыл!+L135"</f>
        <v>#VALUE!</v>
      </c>
      <c r="G135" s="445"/>
      <c r="H135" s="445"/>
      <c r="I135" s="445"/>
      <c r="J135" s="477" t="n">
        <v>0</v>
      </c>
      <c r="K135" s="477" t="n">
        <v>0</v>
      </c>
      <c r="L135" s="450" t="n">
        <v>1057.2</v>
      </c>
      <c r="M135" s="450"/>
      <c r="N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50"/>
      <c r="M136" s="450"/>
      <c r="N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e">
        <f aca="false">J137+K137+"#ссыл!+L137"</f>
        <v>#VALUE!</v>
      </c>
      <c r="G137" s="445"/>
      <c r="H137" s="445"/>
      <c r="I137" s="445"/>
      <c r="J137" s="477" t="n">
        <v>0</v>
      </c>
      <c r="K137" s="477" t="n">
        <v>0</v>
      </c>
      <c r="L137" s="450" t="n">
        <v>1013.1</v>
      </c>
      <c r="M137" s="450"/>
      <c r="N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50"/>
      <c r="M138" s="450"/>
      <c r="N138" s="450"/>
    </row>
    <row collapsed="false" customFormat="false" customHeight="true" hidden="true" ht="18.6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e">
        <f aca="false">SUM(F133:F138)</f>
        <v>#VALUE!</v>
      </c>
      <c r="G139" s="433"/>
      <c r="H139" s="433"/>
      <c r="I139" s="433"/>
      <c r="J139" s="434"/>
      <c r="K139" s="434"/>
      <c r="L139" s="433" t="n">
        <f aca="false">SUM(L133:L138)</f>
        <v>2902.675</v>
      </c>
      <c r="M139" s="433"/>
      <c r="N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 t="s">
        <v>135</v>
      </c>
      <c r="P148" s="160"/>
      <c r="Q148" s="160"/>
      <c r="R148" s="160"/>
      <c r="S148" s="160"/>
      <c r="T148" s="160"/>
      <c r="U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5" t="s">
        <v>137</v>
      </c>
      <c r="P149" s="165"/>
      <c r="Q149" s="165"/>
      <c r="R149" s="165"/>
      <c r="S149" s="165"/>
      <c r="T149" s="165"/>
      <c r="U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156"/>
      <c r="P150" s="156"/>
      <c r="Q150" s="156"/>
      <c r="R150" s="156"/>
      <c r="S150" s="156"/>
      <c r="T150" s="156"/>
      <c r="U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65" t="s">
        <v>138</v>
      </c>
      <c r="P151" s="165"/>
      <c r="Q151" s="165"/>
      <c r="R151" s="165"/>
      <c r="S151" s="165"/>
      <c r="T151" s="165"/>
      <c r="U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142</v>
      </c>
      <c r="M152" s="31" t="s">
        <v>143</v>
      </c>
      <c r="N152" s="31"/>
      <c r="O152" s="159"/>
      <c r="P152" s="31" t="s">
        <v>140</v>
      </c>
      <c r="Q152" s="31"/>
      <c r="R152" s="31" t="s">
        <v>141</v>
      </c>
      <c r="S152" s="31" t="s">
        <v>142</v>
      </c>
      <c r="T152" s="31" t="s">
        <v>143</v>
      </c>
      <c r="U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6" t="s">
        <v>144</v>
      </c>
      <c r="P153" s="31"/>
      <c r="Q153" s="31"/>
      <c r="R153" s="31"/>
      <c r="S153" s="31"/>
      <c r="T153" s="31"/>
      <c r="U153" s="31"/>
    </row>
    <row collapsed="false" customFormat="false" customHeight="false" hidden="true" ht="12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"#ссыл!"</f>
        <v>0</v>
      </c>
      <c r="G154" s="177" t="n">
        <f aca="false">N37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1" t="n">
        <f aca="false">N42</f>
        <v>2514.19</v>
      </c>
      <c r="M154" s="173" t="n">
        <v>0</v>
      </c>
      <c r="N154" s="173"/>
      <c r="O154" s="174" t="n">
        <f aca="false">J47</f>
        <v>0</v>
      </c>
      <c r="P154" s="175" t="n">
        <f aca="false">K47</f>
        <v>0</v>
      </c>
      <c r="Q154" s="175"/>
      <c r="R154" s="169" t="n">
        <f aca="false">"#ссыл!"</f>
        <v>0</v>
      </c>
      <c r="S154" s="171" t="n">
        <f aca="false">N47</f>
        <v>1509.3</v>
      </c>
      <c r="T154" s="173" t="n">
        <v>0</v>
      </c>
      <c r="U154" s="173"/>
    </row>
    <row collapsed="false" customFormat="false" customHeight="true" hidden="true" ht="68.65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"#ссыл!"</f>
        <v>0</v>
      </c>
      <c r="G155" s="177" t="n">
        <f aca="false">N34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N39</f>
        <v>19069.2</v>
      </c>
      <c r="M155" s="173" t="n">
        <v>0</v>
      </c>
      <c r="N155" s="173"/>
      <c r="O155" s="174" t="n">
        <f aca="false">J44</f>
        <v>0</v>
      </c>
      <c r="P155" s="178" t="n">
        <f aca="false">K44</f>
        <v>0</v>
      </c>
      <c r="Q155" s="178"/>
      <c r="R155" s="174" t="n">
        <f aca="false">"#ссыл!"</f>
        <v>0</v>
      </c>
      <c r="S155" s="171" t="n">
        <f aca="false">N44</f>
        <v>18714</v>
      </c>
      <c r="T155" s="173" t="n">
        <v>0</v>
      </c>
      <c r="U155" s="173"/>
    </row>
    <row collapsed="false" customFormat="false" customHeight="false" hidden="true" ht="7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"#ссыл!"</f>
        <v>0</v>
      </c>
      <c r="G156" s="177" t="n">
        <f aca="false">N35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N40</f>
        <v>17814.84</v>
      </c>
      <c r="M156" s="173" t="n">
        <v>0</v>
      </c>
      <c r="N156" s="173"/>
      <c r="O156" s="174" t="n">
        <f aca="false">J45</f>
        <v>0</v>
      </c>
      <c r="P156" s="178" t="n">
        <f aca="false">K45</f>
        <v>0</v>
      </c>
      <c r="Q156" s="178"/>
      <c r="R156" s="174" t="n">
        <f aca="false">"#ссыл!"</f>
        <v>0</v>
      </c>
      <c r="S156" s="171" t="n">
        <f aca="false">N45</f>
        <v>18466</v>
      </c>
      <c r="T156" s="173" t="n">
        <v>0</v>
      </c>
      <c r="U156" s="173"/>
    </row>
    <row collapsed="false" customFormat="false" customHeight="true" hidden="true" ht="108.9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"#ссыл!"</f>
        <v>0</v>
      </c>
      <c r="G157" s="177" t="n">
        <f aca="false">N36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N41</f>
        <v>16855.3</v>
      </c>
      <c r="M157" s="173" t="n">
        <v>0</v>
      </c>
      <c r="N157" s="173"/>
      <c r="O157" s="174" t="n">
        <f aca="false">J46</f>
        <v>0</v>
      </c>
      <c r="P157" s="178" t="n">
        <f aca="false">K46</f>
        <v>0</v>
      </c>
      <c r="Q157" s="178"/>
      <c r="R157" s="174" t="n">
        <f aca="false">"#ссыл!"</f>
        <v>0</v>
      </c>
      <c r="S157" s="171" t="n">
        <f aca="false">N46</f>
        <v>18718.1</v>
      </c>
      <c r="T157" s="173" t="n">
        <v>0</v>
      </c>
      <c r="U157" s="173"/>
    </row>
    <row collapsed="false" customFormat="false" customHeight="false" hidden="true" ht="15.75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56253.53</v>
      </c>
      <c r="M158" s="185" t="n">
        <f aca="false">M157+M156+M155+M154</f>
        <v>0</v>
      </c>
      <c r="N158" s="185"/>
      <c r="O158" s="186" t="n">
        <f aca="false">O157+O156+O155+O154</f>
        <v>0</v>
      </c>
      <c r="P158" s="187" t="n">
        <f aca="false">P157+P156+P155+P154</f>
        <v>0</v>
      </c>
      <c r="Q158" s="187"/>
      <c r="R158" s="188" t="n">
        <f aca="false">R157+R156+R155+R154</f>
        <v>0</v>
      </c>
      <c r="S158" s="183" t="n">
        <f aca="false">S157+S156+S155+S154</f>
        <v>57407.4</v>
      </c>
      <c r="T158" s="185" t="n">
        <f aca="false">T157+T156+T155+T154</f>
        <v>0</v>
      </c>
      <c r="U158" s="185"/>
    </row>
    <row collapsed="false" customFormat="false" customHeight="true" hidden="true" ht="15.2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3"/>
      <c r="M160" s="193"/>
      <c r="N160" s="194"/>
      <c r="O160" s="194"/>
      <c r="P160" s="194"/>
      <c r="Q160" s="194"/>
      <c r="R160" s="194"/>
      <c r="S160" s="194"/>
      <c r="T160" s="194"/>
      <c r="U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3"/>
      <c r="M161" s="193"/>
      <c r="N161" s="196"/>
      <c r="O161" s="196"/>
      <c r="P161" s="196"/>
      <c r="Q161" s="196" t="s">
        <v>152</v>
      </c>
      <c r="R161" s="196"/>
      <c r="S161" s="196"/>
      <c r="T161" s="196"/>
      <c r="U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8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105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150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195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75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135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180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180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90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150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180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60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105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195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90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20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9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12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47.2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/>
      <c r="M247" s="32"/>
      <c r="N247" s="32"/>
      <c r="O247" s="32"/>
      <c r="P247" s="32"/>
      <c r="Q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/>
      <c r="M248" s="389"/>
      <c r="N248" s="389"/>
      <c r="O248" s="389"/>
      <c r="P248" s="389"/>
      <c r="Q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19134.929</v>
      </c>
      <c r="I249" s="238" t="n">
        <f aca="false">I250+I251+I252+I253</f>
        <v>0</v>
      </c>
      <c r="J249" s="173" t="n">
        <v>19418.04</v>
      </c>
      <c r="K249" s="173"/>
      <c r="L249" s="338"/>
      <c r="M249" s="338"/>
      <c r="N249" s="338"/>
      <c r="O249" s="237" t="n">
        <f aca="false">O250+O251+O252+O253</f>
        <v>1941.889</v>
      </c>
      <c r="P249" s="237"/>
      <c r="Q249" s="238" t="n">
        <f aca="false">Q250+Q251+Q252+Q253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I250+J250++O250+Q250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/>
      <c r="M250" s="233"/>
      <c r="N250" s="233"/>
      <c r="O250" s="240" t="n">
        <f aca="false">O270</f>
        <v>1408</v>
      </c>
      <c r="P250" s="240"/>
      <c r="Q250" s="241" t="n">
        <f aca="false">Q270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I251+J251++O251+Q251</f>
        <v>0</v>
      </c>
      <c r="I251" s="241" t="n">
        <f aca="false">I271</f>
        <v>0</v>
      </c>
      <c r="J251" s="170" t="n">
        <f aca="false">J271</f>
        <v>0</v>
      </c>
      <c r="K251" s="170"/>
      <c r="L251" s="233"/>
      <c r="M251" s="233"/>
      <c r="N251" s="233"/>
      <c r="O251" s="240" t="n">
        <f aca="false">O271</f>
        <v>0</v>
      </c>
      <c r="P251" s="240"/>
      <c r="Q251" s="241" t="n">
        <f aca="false">Q271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I252+J252++O252+Q252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/>
      <c r="M252" s="233"/>
      <c r="N252" s="233"/>
      <c r="O252" s="240" t="n">
        <f aca="false">O272</f>
        <v>533.889</v>
      </c>
      <c r="P252" s="240"/>
      <c r="Q252" s="241" t="n">
        <f aca="false">Q272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I253+J253++O253+Q253</f>
        <v>0</v>
      </c>
      <c r="I253" s="246" t="n">
        <f aca="false">I328</f>
        <v>0</v>
      </c>
      <c r="J253" s="173" t="n">
        <f aca="false">J328</f>
        <v>0</v>
      </c>
      <c r="K253" s="173"/>
      <c r="L253" s="233"/>
      <c r="M253" s="233"/>
      <c r="N253" s="233"/>
      <c r="O253" s="245" t="n">
        <f aca="false">"#ссыл!"</f>
        <v>0</v>
      </c>
      <c r="P253" s="245"/>
      <c r="Q253" s="246" t="n">
        <f aca="false">Q328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57046.93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47" t="n">
        <f aca="false">O255+O256+O257+O258</f>
        <v>52266.54</v>
      </c>
      <c r="P254" s="247"/>
      <c r="Q254" s="238" t="n">
        <f aca="false">Q255+Q256+Q257+Q258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I255+J255+O255+Q255</f>
        <v>18791</v>
      </c>
      <c r="I255" s="241" t="n">
        <f aca="false">I274</f>
        <v>0</v>
      </c>
      <c r="J255" s="173" t="n">
        <f aca="false">J274</f>
        <v>0</v>
      </c>
      <c r="K255" s="173"/>
      <c r="L255" s="233"/>
      <c r="M255" s="233"/>
      <c r="N255" s="233"/>
      <c r="O255" s="245" t="n">
        <f aca="false">O274</f>
        <v>18791</v>
      </c>
      <c r="P255" s="245"/>
      <c r="Q255" s="241" t="n">
        <f aca="false">Q274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I256+J256+O256+Q256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/>
      <c r="M256" s="233"/>
      <c r="N256" s="233"/>
      <c r="O256" s="245" t="n">
        <f aca="false">O275</f>
        <v>16821.14</v>
      </c>
      <c r="P256" s="245"/>
      <c r="Q256" s="241" t="n">
        <f aca="false">Q275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I257+J257+O257+Q257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/>
      <c r="M257" s="233"/>
      <c r="N257" s="233"/>
      <c r="O257" s="245" t="n">
        <f aca="false">O276</f>
        <v>16654.4</v>
      </c>
      <c r="P257" s="245"/>
      <c r="Q257" s="241" t="n">
        <f aca="false">Q276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I258+J258+O258+Q258</f>
        <v>0</v>
      </c>
      <c r="I258" s="246" t="n">
        <f aca="false">I330</f>
        <v>0</v>
      </c>
      <c r="J258" s="173" t="n">
        <f aca="false">J330</f>
        <v>0</v>
      </c>
      <c r="K258" s="173"/>
      <c r="L258" s="233"/>
      <c r="M258" s="233"/>
      <c r="N258" s="233"/>
      <c r="O258" s="245" t="n">
        <f aca="false">"#ссыл!"</f>
        <v>0</v>
      </c>
      <c r="P258" s="245"/>
      <c r="Q258" s="246" t="n">
        <f aca="false">Q330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54641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47" t="n">
        <f aca="false">O260+O261+O262+O263</f>
        <v>54641</v>
      </c>
      <c r="P259" s="247"/>
      <c r="Q259" s="238" t="n">
        <f aca="false">Q260+Q261+Q262+Q263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I260+K260+O260+++Q260</f>
        <v>18488</v>
      </c>
      <c r="I260" s="241" t="n">
        <f aca="false">I278</f>
        <v>0</v>
      </c>
      <c r="J260" s="250"/>
      <c r="K260" s="251" t="n">
        <f aca="false">K278</f>
        <v>0</v>
      </c>
      <c r="L260" s="233"/>
      <c r="M260" s="233"/>
      <c r="N260" s="233"/>
      <c r="O260" s="245" t="n">
        <f aca="false">O278</f>
        <v>18488</v>
      </c>
      <c r="P260" s="245"/>
      <c r="Q260" s="241" t="n">
        <f aca="false">Q278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I261+K261+O261+++Q261</f>
        <v>17648</v>
      </c>
      <c r="I261" s="241" t="n">
        <f aca="false">I279</f>
        <v>0</v>
      </c>
      <c r="J261" s="250"/>
      <c r="K261" s="251" t="n">
        <f aca="false">K279</f>
        <v>0</v>
      </c>
      <c r="L261" s="233"/>
      <c r="M261" s="233"/>
      <c r="N261" s="233"/>
      <c r="O261" s="245" t="n">
        <f aca="false">O279</f>
        <v>17648</v>
      </c>
      <c r="P261" s="245"/>
      <c r="Q261" s="241" t="n">
        <f aca="false">Q279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I262+K262+O262+++Q262</f>
        <v>18505</v>
      </c>
      <c r="I262" s="241" t="n">
        <f aca="false">I280</f>
        <v>0</v>
      </c>
      <c r="J262" s="250"/>
      <c r="K262" s="251" t="n">
        <f aca="false">K280</f>
        <v>0</v>
      </c>
      <c r="L262" s="233"/>
      <c r="M262" s="233"/>
      <c r="N262" s="233"/>
      <c r="O262" s="245" t="n">
        <f aca="false">O280</f>
        <v>18505</v>
      </c>
      <c r="P262" s="245"/>
      <c r="Q262" s="241" t="n">
        <f aca="false">Q280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I263+K263+O263+++Q263</f>
        <v>0</v>
      </c>
      <c r="I263" s="246" t="n">
        <f aca="false">I332</f>
        <v>0</v>
      </c>
      <c r="J263" s="252"/>
      <c r="K263" s="253" t="n">
        <f aca="false">J332</f>
        <v>0</v>
      </c>
      <c r="L263" s="233"/>
      <c r="M263" s="233"/>
      <c r="N263" s="233"/>
      <c r="O263" s="245" t="n">
        <f aca="false">"#ссыл!"</f>
        <v>0</v>
      </c>
      <c r="P263" s="245"/>
      <c r="Q263" s="246" t="n">
        <f aca="false">Q332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2"/>
      <c r="F264" s="509"/>
      <c r="G264" s="510"/>
      <c r="H264" s="511" t="n">
        <f aca="false">H265+H266+H267+H268</f>
        <v>130822.859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259" t="n">
        <f aca="false">O265+O266+O267+O268</f>
        <v>108849.429</v>
      </c>
      <c r="P264" s="259"/>
      <c r="Q264" s="260" t="n">
        <f aca="false">Q265+Q266+Q267+Q268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I265++++J265+O265+Q265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/>
      <c r="M265" s="245"/>
      <c r="N265" s="245"/>
      <c r="O265" s="264" t="n">
        <f aca="false">O250+O255+O260</f>
        <v>38687</v>
      </c>
      <c r="P265" s="264"/>
      <c r="Q265" s="265" t="n">
        <f aca="false">Q250+Q255+Q260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I266++++J266+O266+Q266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/>
      <c r="M266" s="245"/>
      <c r="N266" s="245"/>
      <c r="O266" s="264" t="n">
        <f aca="false">O251+O256+O261</f>
        <v>34469.14</v>
      </c>
      <c r="P266" s="264"/>
      <c r="Q266" s="265" t="n">
        <f aca="false">Q251+Q256+Q261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I267++++J267+O267+Q267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/>
      <c r="M267" s="245"/>
      <c r="N267" s="245"/>
      <c r="O267" s="264" t="n">
        <f aca="false">O252+O257+O262</f>
        <v>35693.289</v>
      </c>
      <c r="P267" s="264"/>
      <c r="Q267" s="265" t="n">
        <f aca="false">Q252+Q257+Q262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2"/>
      <c r="F268" s="513" t="s">
        <v>69</v>
      </c>
      <c r="G268" s="509"/>
      <c r="H268" s="511" t="n">
        <f aca="false">I268++++J268+O268+Q268</f>
        <v>0</v>
      </c>
      <c r="I268" s="265" t="n">
        <f aca="false">I253+I258+I263</f>
        <v>0</v>
      </c>
      <c r="J268" s="257" t="n">
        <f aca="false">J253+J258+K263</f>
        <v>0</v>
      </c>
      <c r="K268" s="257"/>
      <c r="L268" s="245"/>
      <c r="M268" s="245"/>
      <c r="N268" s="245"/>
      <c r="O268" s="264" t="n">
        <f aca="false">O253+O258+O263</f>
        <v>0</v>
      </c>
      <c r="P268" s="264"/>
      <c r="Q268" s="265" t="n">
        <f aca="false">Q253+Q258+Q263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271" t="n">
        <f aca="false">O270+O271+O272</f>
        <v>1941.889</v>
      </c>
      <c r="P269" s="271"/>
      <c r="Q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I270+J270++O270+Q270</f>
        <v>15487.15</v>
      </c>
      <c r="I270" s="278"/>
      <c r="J270" s="275" t="n">
        <f aca="false">K306</f>
        <v>14079.15</v>
      </c>
      <c r="K270" s="275"/>
      <c r="L270" s="285"/>
      <c r="M270" s="285"/>
      <c r="N270" s="285"/>
      <c r="O270" s="277" t="n">
        <f aca="false">M306</f>
        <v>1408</v>
      </c>
      <c r="P270" s="277"/>
      <c r="Q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I271+J271++O271+Q271</f>
        <v>0</v>
      </c>
      <c r="I271" s="278"/>
      <c r="J271" s="279" t="n">
        <v>0</v>
      </c>
      <c r="K271" s="279"/>
      <c r="L271" s="285"/>
      <c r="M271" s="285"/>
      <c r="N271" s="285"/>
      <c r="O271" s="280"/>
      <c r="P271" s="280"/>
      <c r="Q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I272+J272++O272+Q272</f>
        <v>3647.779</v>
      </c>
      <c r="I272" s="281"/>
      <c r="J272" s="275" t="n">
        <f aca="false">K307+J293</f>
        <v>3113.89</v>
      </c>
      <c r="K272" s="275"/>
      <c r="L272" s="522"/>
      <c r="M272" s="522"/>
      <c r="N272" s="522"/>
      <c r="O272" s="277" t="n">
        <f aca="false">M294+M307</f>
        <v>533.889</v>
      </c>
      <c r="P272" s="277"/>
      <c r="Q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271" t="n">
        <f aca="false">O274+O275+O276</f>
        <v>52266.54</v>
      </c>
      <c r="P273" s="271"/>
      <c r="Q273" s="272" t="n">
        <f aca="false">Q274+Q275+Q276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I274+J274+O274+Q274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/>
      <c r="M274" s="285"/>
      <c r="N274" s="285"/>
      <c r="O274" s="285" t="n">
        <f aca="false">M285+M296+P317</f>
        <v>18791</v>
      </c>
      <c r="P274" s="285"/>
      <c r="Q274" s="286" t="n">
        <f aca="false">Q285+Q296+Q317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I275+J275+O275+Q275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/>
      <c r="M275" s="285"/>
      <c r="N275" s="285"/>
      <c r="O275" s="287" t="n">
        <f aca="false">M286+M297+L309+P318</f>
        <v>16821.14</v>
      </c>
      <c r="P275" s="287"/>
      <c r="Q275" s="286" t="n">
        <f aca="false">Q286+Q297+Q318+Q309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I276+J276+O276+Q276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/>
      <c r="M276" s="285"/>
      <c r="N276" s="285"/>
      <c r="O276" s="288" t="n">
        <f aca="false">M287+M298+L310+P319</f>
        <v>16654.4</v>
      </c>
      <c r="P276" s="288"/>
      <c r="Q276" s="286" t="n">
        <f aca="false">Q287+Q298+Q319+Q310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292" t="n">
        <f aca="false">O278+O279+O280</f>
        <v>54641</v>
      </c>
      <c r="P277" s="292"/>
      <c r="Q277" s="272" t="n">
        <f aca="false">Q278+Q279+Q280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I278+K278+O278+Q278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/>
      <c r="M278" s="285"/>
      <c r="N278" s="285"/>
      <c r="O278" s="285" t="n">
        <f aca="false">M289+M300+P321</f>
        <v>18488</v>
      </c>
      <c r="P278" s="285"/>
      <c r="Q278" s="286" t="n">
        <f aca="false">Q289+Q300+Q321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I279+K279+O279+Q279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/>
      <c r="M279" s="285"/>
      <c r="N279" s="285"/>
      <c r="O279" s="285" t="n">
        <f aca="false">M290+M301+P322</f>
        <v>17648</v>
      </c>
      <c r="P279" s="285"/>
      <c r="Q279" s="286" t="n">
        <f aca="false">Q290+Q301+Q322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I280+K280+O280+Q280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/>
      <c r="M280" s="522"/>
      <c r="N280" s="522"/>
      <c r="O280" s="285" t="n">
        <f aca="false">M291+M302+P323</f>
        <v>18505</v>
      </c>
      <c r="P280" s="285"/>
      <c r="Q280" s="286" t="n">
        <f aca="false">Q291+Q302+Q323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2" t="n">
        <f aca="false">O277+O273+O269</f>
        <v>108849.429</v>
      </c>
      <c r="P281" s="532"/>
      <c r="Q281" s="301" t="n">
        <f aca="false">Q277+Q273+Q269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233"/>
    </row>
    <row collapsed="false" customFormat="false" customHeight="false" hidden="true" ht="9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7" t="n">
        <f aca="false">M285+M286+M287</f>
        <v>13331</v>
      </c>
      <c r="N284" s="537"/>
      <c r="O284" s="537"/>
      <c r="P284" s="537"/>
      <c r="Q284" s="303" t="n">
        <f aca="false">Q285+Q286+Q287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I285+J285+M285+Q285</f>
        <v>5005</v>
      </c>
      <c r="I285" s="222"/>
      <c r="J285" s="233"/>
      <c r="K285" s="233"/>
      <c r="L285" s="304"/>
      <c r="M285" s="233" t="n">
        <v>5005</v>
      </c>
      <c r="N285" s="233"/>
      <c r="O285" s="233"/>
      <c r="P285" s="233"/>
      <c r="Q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I286+J286+M286+Q286</f>
        <v>4747</v>
      </c>
      <c r="I286" s="222"/>
      <c r="J286" s="233"/>
      <c r="K286" s="233"/>
      <c r="L286" s="233"/>
      <c r="M286" s="233" t="n">
        <v>4747</v>
      </c>
      <c r="N286" s="233"/>
      <c r="O286" s="233"/>
      <c r="P286" s="233"/>
      <c r="Q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I287+J287+M287+Q287</f>
        <v>3579</v>
      </c>
      <c r="I287" s="222"/>
      <c r="J287" s="233"/>
      <c r="K287" s="233"/>
      <c r="L287" s="233"/>
      <c r="M287" s="233" t="n">
        <v>3579</v>
      </c>
      <c r="N287" s="233"/>
      <c r="O287" s="233"/>
      <c r="P287" s="233"/>
      <c r="Q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/>
      <c r="M288" s="285"/>
      <c r="N288" s="285"/>
      <c r="O288" s="285"/>
      <c r="P288" s="285"/>
      <c r="Q288" s="303" t="n">
        <f aca="false">Q289+Q290+Q291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I289+J289+M289+Q289</f>
        <v>5305</v>
      </c>
      <c r="I289" s="222"/>
      <c r="J289" s="233"/>
      <c r="K289" s="233"/>
      <c r="L289" s="233"/>
      <c r="M289" s="233" t="n">
        <v>5305</v>
      </c>
      <c r="N289" s="233"/>
      <c r="O289" s="233"/>
      <c r="P289" s="233"/>
      <c r="Q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I290+J290+M290+Q290</f>
        <v>5032</v>
      </c>
      <c r="I290" s="222"/>
      <c r="J290" s="233"/>
      <c r="K290" s="233"/>
      <c r="L290" s="233"/>
      <c r="M290" s="233" t="n">
        <v>5032</v>
      </c>
      <c r="N290" s="233"/>
      <c r="O290" s="233"/>
      <c r="P290" s="233"/>
      <c r="Q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I291+J291+M291+Q291</f>
        <v>3797.7</v>
      </c>
      <c r="I291" s="222"/>
      <c r="J291" s="233"/>
      <c r="K291" s="233"/>
      <c r="L291" s="233"/>
      <c r="M291" s="233" t="n">
        <v>3797.7</v>
      </c>
      <c r="N291" s="233"/>
      <c r="O291" s="233"/>
      <c r="P291" s="233"/>
      <c r="Q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e">
        <f aca="false">I292+J292+"#ссыл!+Q292"</f>
        <v>#VALUE!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/>
      <c r="M292" s="540"/>
      <c r="N292" s="540"/>
      <c r="O292" s="540"/>
      <c r="P292" s="540"/>
      <c r="Q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/>
      <c r="M293" s="536"/>
      <c r="N293" s="536"/>
      <c r="O293" s="536"/>
      <c r="P293" s="536"/>
      <c r="Q293" s="310" t="n">
        <f aca="false">Q288+Q284+Q282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I294+J294+M294+Q294</f>
        <v>222.5</v>
      </c>
      <c r="I294" s="47"/>
      <c r="J294" s="43"/>
      <c r="K294" s="43"/>
      <c r="L294" s="233"/>
      <c r="M294" s="233" t="n">
        <v>222.5</v>
      </c>
      <c r="N294" s="233"/>
      <c r="O294" s="233"/>
      <c r="P294" s="233"/>
      <c r="Q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I295+J295+M295+Q295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37" t="n">
        <f aca="false">M296+M297+M298</f>
        <v>3793</v>
      </c>
      <c r="N295" s="537"/>
      <c r="O295" s="537"/>
      <c r="P295" s="537"/>
      <c r="Q295" s="303" t="n">
        <f aca="false">Q296+Q297+Q298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I296+K296+M296+Q296</f>
        <v>2293</v>
      </c>
      <c r="I296" s="222"/>
      <c r="J296" s="41"/>
      <c r="K296" s="546"/>
      <c r="L296" s="233"/>
      <c r="M296" s="233" t="n">
        <v>2293</v>
      </c>
      <c r="N296" s="233"/>
      <c r="O296" s="233"/>
      <c r="P296" s="233"/>
      <c r="Q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I297+K297+M297+Q297</f>
        <v>1000</v>
      </c>
      <c r="I297" s="222"/>
      <c r="J297" s="41"/>
      <c r="K297" s="546"/>
      <c r="L297" s="233"/>
      <c r="M297" s="233" t="n">
        <v>1000</v>
      </c>
      <c r="N297" s="233"/>
      <c r="O297" s="233"/>
      <c r="P297" s="233"/>
      <c r="Q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I298+K298+M298+Q298</f>
        <v>500</v>
      </c>
      <c r="I298" s="222"/>
      <c r="J298" s="41"/>
      <c r="K298" s="334"/>
      <c r="L298" s="534"/>
      <c r="M298" s="534" t="n">
        <v>500</v>
      </c>
      <c r="N298" s="534"/>
      <c r="O298" s="534"/>
      <c r="P298" s="534"/>
      <c r="Q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I299+K299+M299+Q299</f>
        <v>3761.5</v>
      </c>
      <c r="I299" s="526" t="n">
        <f aca="false">I300+I301+I302</f>
        <v>0</v>
      </c>
      <c r="J299" s="843"/>
      <c r="K299" s="310" t="n">
        <f aca="false">K300+K301+K302</f>
        <v>0</v>
      </c>
      <c r="L299" s="545"/>
      <c r="M299" s="535" t="n">
        <f aca="false">M300+M301+M302</f>
        <v>3761.5</v>
      </c>
      <c r="N299" s="535"/>
      <c r="O299" s="535"/>
      <c r="P299" s="535"/>
      <c r="Q299" s="310" t="n">
        <f aca="false">Q300+Q301+Q302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I300+K300+M300++++Q300</f>
        <v>1000</v>
      </c>
      <c r="I300" s="41"/>
      <c r="J300" s="222" t="s">
        <v>101</v>
      </c>
      <c r="K300" s="41"/>
      <c r="L300" s="550"/>
      <c r="M300" s="304" t="n">
        <v>1000</v>
      </c>
      <c r="N300" s="304"/>
      <c r="O300" s="304"/>
      <c r="P300" s="304"/>
      <c r="Q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I301+K301+M301++++Q301</f>
        <v>1000</v>
      </c>
      <c r="I301" s="278"/>
      <c r="J301" s="222" t="s">
        <v>102</v>
      </c>
      <c r="K301" s="41"/>
      <c r="L301" s="551"/>
      <c r="M301" s="224" t="n">
        <v>1000</v>
      </c>
      <c r="N301" s="224"/>
      <c r="O301" s="224"/>
      <c r="P301" s="224"/>
      <c r="Q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I302+K302+M302++++Q302</f>
        <v>1761.5</v>
      </c>
      <c r="I302" s="41"/>
      <c r="J302" s="222" t="s">
        <v>103</v>
      </c>
      <c r="K302" s="41"/>
      <c r="L302" s="551"/>
      <c r="M302" s="233" t="n">
        <v>1761.5</v>
      </c>
      <c r="N302" s="233"/>
      <c r="O302" s="233"/>
      <c r="P302" s="233"/>
      <c r="Q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e">
        <f aca="false">J303+"#ссыл!+Q303+I303"</f>
        <v>#VALUE!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/>
      <c r="M303" s="540"/>
      <c r="N303" s="540"/>
      <c r="O303" s="540"/>
      <c r="P303" s="540"/>
      <c r="Q303" s="319" t="n">
        <f aca="false">Q299+Q295+Q293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e">
        <f aca="false">J305+"#ссыл!"</f>
        <v>#VALUE!</v>
      </c>
      <c r="I305" s="523" t="n">
        <f aca="false">I306+I307</f>
        <v>0</v>
      </c>
      <c r="J305" s="287" t="n">
        <f aca="false">K306+K307</f>
        <v>17193.04</v>
      </c>
      <c r="K305" s="287"/>
      <c r="L305" s="287"/>
      <c r="M305" s="287"/>
      <c r="N305" s="287"/>
      <c r="O305" s="287"/>
      <c r="P305" s="287"/>
      <c r="Q305" s="303" t="n">
        <f aca="false">Q306+Q307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K306+M306+I306+Q306</f>
        <v>15487.15</v>
      </c>
      <c r="I306" s="556"/>
      <c r="J306" s="844" t="s">
        <v>101</v>
      </c>
      <c r="K306" s="557" t="n">
        <v>14079.15</v>
      </c>
      <c r="L306" s="233"/>
      <c r="M306" s="558" t="n">
        <v>1408</v>
      </c>
      <c r="N306" s="558"/>
      <c r="O306" s="558"/>
      <c r="P306" s="558"/>
      <c r="Q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I307+K307+M307+++Q307</f>
        <v>3425.279</v>
      </c>
      <c r="I307" s="556"/>
      <c r="J307" s="844" t="s">
        <v>103</v>
      </c>
      <c r="K307" s="557" t="n">
        <v>3113.89</v>
      </c>
      <c r="L307" s="233"/>
      <c r="M307" s="558" t="n">
        <v>311.389</v>
      </c>
      <c r="N307" s="558"/>
      <c r="O307" s="558"/>
      <c r="P307" s="558"/>
      <c r="Q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K308+L308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60" t="n">
        <f aca="false">L309+L310</f>
        <v>478.04</v>
      </c>
      <c r="M308" s="560"/>
      <c r="N308" s="560"/>
      <c r="O308" s="560"/>
      <c r="P308" s="560"/>
      <c r="Q308" s="303" t="n">
        <f aca="false">Q309+Q310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K309+L309</f>
        <v>1272.04</v>
      </c>
      <c r="I309" s="222"/>
      <c r="J309" s="54" t="s">
        <v>102</v>
      </c>
      <c r="K309" s="561" t="n">
        <v>1156.4</v>
      </c>
      <c r="L309" s="558" t="n">
        <v>115.64</v>
      </c>
      <c r="M309" s="558"/>
      <c r="N309" s="558"/>
      <c r="O309" s="558"/>
      <c r="P309" s="558"/>
      <c r="Q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K310+L310</f>
        <v>3986.39</v>
      </c>
      <c r="I310" s="222"/>
      <c r="J310" s="54" t="s">
        <v>103</v>
      </c>
      <c r="K310" s="561" t="n">
        <v>3623.99</v>
      </c>
      <c r="L310" s="558" t="n">
        <v>362.4</v>
      </c>
      <c r="M310" s="558"/>
      <c r="N310" s="558"/>
      <c r="O310" s="558"/>
      <c r="P310" s="558"/>
      <c r="Q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</row>
    <row collapsed="false" customFormat="false" customHeight="true" hidden="true" ht="14.85" outlineLevel="0" r="313">
      <c r="A313" s="562"/>
      <c r="B313" s="359" t="s">
        <v>100</v>
      </c>
      <c r="C313" s="296"/>
      <c r="D313" s="296"/>
      <c r="E313" s="296"/>
      <c r="F313" s="563" t="e">
        <f aca="false">H305+H308</f>
        <v>#VALUE!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/>
      <c r="M313" s="563"/>
      <c r="N313" s="563"/>
      <c r="O313" s="563"/>
      <c r="P313" s="563"/>
      <c r="Q313" s="301" t="n">
        <f aca="false">Q308+Q305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</row>
    <row collapsed="false" customFormat="false" customHeight="false" hidden="true" ht="12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5"/>
      <c r="K316" s="41" t="n">
        <f aca="false">K317+K318+K319</f>
        <v>0</v>
      </c>
      <c r="L316" s="567"/>
      <c r="M316" s="567"/>
      <c r="N316" s="567"/>
      <c r="O316" s="567"/>
      <c r="P316" s="41" t="n">
        <f aca="false">P317+P318+P319</f>
        <v>34664.5</v>
      </c>
      <c r="Q316" s="334" t="n">
        <f aca="false">Q317+Q318+Q319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I317+K317+P317+Q317</f>
        <v>11493</v>
      </c>
      <c r="I317" s="41"/>
      <c r="J317" s="846" t="s">
        <v>266</v>
      </c>
      <c r="K317" s="336"/>
      <c r="L317" s="32"/>
      <c r="M317" s="32"/>
      <c r="N317" s="32"/>
      <c r="O317" s="32"/>
      <c r="P317" s="192" t="n">
        <v>11493</v>
      </c>
      <c r="Q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I318+K318+P318+Q318</f>
        <v>10958.5</v>
      </c>
      <c r="I318" s="41"/>
      <c r="J318" s="847" t="s">
        <v>102</v>
      </c>
      <c r="K318" s="41"/>
      <c r="L318" s="32"/>
      <c r="M318" s="32"/>
      <c r="N318" s="32"/>
      <c r="O318" s="32"/>
      <c r="P318" s="338" t="n">
        <v>10958.5</v>
      </c>
      <c r="Q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I319+K319+P319+Q319</f>
        <v>12213</v>
      </c>
      <c r="I319" s="281"/>
      <c r="J319" s="848" t="s">
        <v>103</v>
      </c>
      <c r="K319" s="281"/>
      <c r="L319" s="32"/>
      <c r="M319" s="32"/>
      <c r="N319" s="32"/>
      <c r="O319" s="32"/>
      <c r="P319" s="338" t="n">
        <v>12213</v>
      </c>
      <c r="Q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I320+K320+++Q320+P320</f>
        <v>36744.8</v>
      </c>
      <c r="I320" s="336" t="n">
        <f aca="false">I321+I322+I323</f>
        <v>0</v>
      </c>
      <c r="J320" s="845"/>
      <c r="K320" s="571" t="n">
        <f aca="false">K321+K322+K323</f>
        <v>0</v>
      </c>
      <c r="L320" s="32"/>
      <c r="M320" s="32"/>
      <c r="N320" s="32"/>
      <c r="O320" s="32"/>
      <c r="P320" s="338" t="n">
        <f aca="false">P321+P322+P323</f>
        <v>36744.8</v>
      </c>
      <c r="Q320" s="336" t="n">
        <f aca="false">Q321+Q322+Q323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I321+K321++Q321+P321</f>
        <v>12183</v>
      </c>
      <c r="I321" s="41" t="n">
        <v>0</v>
      </c>
      <c r="J321" s="846" t="s">
        <v>266</v>
      </c>
      <c r="K321" s="336" t="n">
        <v>0</v>
      </c>
      <c r="L321" s="572"/>
      <c r="M321" s="572"/>
      <c r="N321" s="572"/>
      <c r="O321" s="572"/>
      <c r="P321" s="338" t="n">
        <v>12183</v>
      </c>
      <c r="Q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I322+K322++Q322+P322</f>
        <v>11616</v>
      </c>
      <c r="I322" s="41" t="n">
        <v>0</v>
      </c>
      <c r="J322" s="847" t="s">
        <v>102</v>
      </c>
      <c r="K322" s="41" t="n">
        <v>0</v>
      </c>
      <c r="L322" s="572"/>
      <c r="M322" s="572"/>
      <c r="N322" s="572"/>
      <c r="O322" s="572"/>
      <c r="P322" s="338" t="n">
        <v>11616</v>
      </c>
      <c r="Q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I323+K323++Q323+P323</f>
        <v>12945.8</v>
      </c>
      <c r="I323" s="281" t="n">
        <v>0</v>
      </c>
      <c r="J323" s="848" t="s">
        <v>103</v>
      </c>
      <c r="K323" s="281" t="n">
        <v>0</v>
      </c>
      <c r="L323" s="572"/>
      <c r="M323" s="572"/>
      <c r="N323" s="572"/>
      <c r="O323" s="572"/>
      <c r="P323" s="338" t="n">
        <v>12945.8</v>
      </c>
      <c r="Q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P324+I324+K324+Q324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342" t="n">
        <f aca="false">P325+P326+P327</f>
        <v>71409.3</v>
      </c>
      <c r="Q324" s="343" t="n">
        <f aca="false">Q325+Q326+Q327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P325+I325+K325+Q325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/>
      <c r="M325" s="578"/>
      <c r="N325" s="578"/>
      <c r="O325" s="578"/>
      <c r="P325" s="345" t="n">
        <f aca="false">P317+P321</f>
        <v>23676</v>
      </c>
      <c r="Q325" s="343" t="n">
        <f aca="false">Q317+Q321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P326+I326+K326+Q326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/>
      <c r="M326" s="579"/>
      <c r="N326" s="579"/>
      <c r="O326" s="579"/>
      <c r="P326" s="345" t="n">
        <f aca="false">P318+P322</f>
        <v>22574.5</v>
      </c>
      <c r="Q326" s="343" t="n">
        <f aca="false">Q318+Q322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P327+I327+K327+Q327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/>
      <c r="M327" s="579"/>
      <c r="N327" s="579"/>
      <c r="O327" s="579"/>
      <c r="P327" s="345" t="n">
        <f aca="false">P323+P319</f>
        <v>25158.8</v>
      </c>
      <c r="Q327" s="343" t="n">
        <f aca="false">Q319+Q323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e">
        <f aca="false">I328+J328+"#ссыл!+Q328"</f>
        <v>#VALUE!</v>
      </c>
      <c r="I328" s="304"/>
      <c r="J328" s="304"/>
      <c r="K328" s="304"/>
      <c r="L328" s="32"/>
      <c r="M328" s="32"/>
      <c r="N328" s="32"/>
      <c r="O328" s="32"/>
      <c r="P328" s="32"/>
      <c r="Q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e">
        <f aca="false">I330+J330+"#ссыл!+Q330"</f>
        <v>#VALUE!</v>
      </c>
      <c r="I330" s="233"/>
      <c r="J330" s="233"/>
      <c r="K330" s="233"/>
      <c r="L330" s="32"/>
      <c r="M330" s="32"/>
      <c r="N330" s="32"/>
      <c r="O330" s="32"/>
      <c r="P330" s="32"/>
      <c r="Q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e">
        <f aca="false">I332+J332+"#ссыл!+Q332"</f>
        <v>#VALUE!</v>
      </c>
      <c r="I332" s="233"/>
      <c r="J332" s="233"/>
      <c r="K332" s="233"/>
      <c r="L332" s="32"/>
      <c r="M332" s="32"/>
      <c r="N332" s="32"/>
      <c r="O332" s="32"/>
      <c r="P332" s="32"/>
      <c r="Q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233"/>
    </row>
    <row collapsed="false" customFormat="true" customHeight="true" hidden="true" ht="14.8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e">
        <f aca="false">H332+H330+H328</f>
        <v>#VALUE!</v>
      </c>
      <c r="I342" s="345"/>
      <c r="J342" s="540"/>
      <c r="K342" s="540"/>
      <c r="L342" s="351"/>
      <c r="M342" s="351"/>
      <c r="N342" s="351"/>
      <c r="O342" s="351"/>
      <c r="P342" s="352" t="n">
        <f aca="false">"#ссыл!+#ссыл!+#ссыл!"</f>
        <v>0</v>
      </c>
      <c r="Q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</row>
    <row collapsed="false" customFormat="false" customHeight="false" hidden="true" ht="15.75" outlineLevel="0" r="344">
      <c r="A344" s="395"/>
    </row>
    <row collapsed="false" customFormat="false" customHeight="true" hidden="false" ht="18.65" outlineLevel="0" r="345">
      <c r="A345" s="97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collapsed="false" customFormat="true" customHeight="true" hidden="false" ht="17.7" outlineLevel="0" r="346" s="979">
      <c r="A346" s="977" t="s">
        <v>82</v>
      </c>
      <c r="B346" s="977"/>
      <c r="C346" s="977"/>
      <c r="D346" s="977"/>
      <c r="E346" s="977"/>
      <c r="F346" s="977"/>
      <c r="G346" s="977"/>
      <c r="H346" s="977"/>
      <c r="I346" s="977"/>
      <c r="J346" s="977"/>
      <c r="K346" s="978"/>
    </row>
    <row collapsed="false" customFormat="false" customHeight="true" hidden="false" ht="62.95" outlineLevel="0" r="347">
      <c r="A347" s="980"/>
      <c r="B347" s="980"/>
      <c r="C347" s="980"/>
      <c r="D347" s="980"/>
      <c r="E347" s="980"/>
      <c r="F347" s="980"/>
      <c r="G347" s="980"/>
      <c r="H347" s="980"/>
      <c r="I347" s="981" t="s">
        <v>535</v>
      </c>
      <c r="J347" s="981"/>
      <c r="K347" s="981"/>
    </row>
    <row collapsed="false" customFormat="false" customHeight="true" hidden="false" ht="37.3" outlineLevel="0" r="348">
      <c r="A348" s="980"/>
      <c r="B348" s="980"/>
      <c r="C348" s="980"/>
      <c r="D348" s="980"/>
      <c r="E348" s="980"/>
      <c r="F348" s="980"/>
      <c r="G348" s="980"/>
      <c r="H348" s="980"/>
      <c r="I348" s="4" t="s">
        <v>2</v>
      </c>
      <c r="J348" s="4"/>
      <c r="K348" s="4"/>
    </row>
    <row collapsed="false" customFormat="false" customHeight="true" hidden="false" ht="21.9" outlineLevel="0" r="349">
      <c r="A349" s="980"/>
      <c r="B349" s="980"/>
      <c r="C349" s="980"/>
      <c r="D349" s="980"/>
      <c r="E349" s="980"/>
      <c r="F349" s="980"/>
      <c r="G349" s="980"/>
      <c r="H349" s="980"/>
      <c r="I349" s="982" t="s">
        <v>524</v>
      </c>
      <c r="J349" s="982"/>
      <c r="K349" s="982"/>
    </row>
    <row collapsed="false" customFormat="false" customHeight="false" hidden="false" ht="12.85" outlineLevel="0" r="350">
      <c r="A350" s="983" t="s">
        <v>536</v>
      </c>
      <c r="B350" s="983"/>
      <c r="C350" s="983"/>
      <c r="D350" s="983"/>
      <c r="E350" s="983"/>
      <c r="F350" s="983"/>
      <c r="G350" s="983"/>
      <c r="H350" s="983"/>
      <c r="I350" s="983"/>
      <c r="J350" s="983"/>
      <c r="K350" s="8"/>
    </row>
    <row collapsed="false" customFormat="false" customHeight="false" hidden="false" ht="12.85" outlineLevel="0" r="351">
      <c r="A351" s="983"/>
      <c r="B351" s="983"/>
      <c r="C351" s="983"/>
      <c r="D351" s="983"/>
      <c r="E351" s="983"/>
      <c r="F351" s="983"/>
      <c r="G351" s="983"/>
      <c r="H351" s="983"/>
      <c r="I351" s="983"/>
      <c r="J351" s="983"/>
      <c r="K351" s="8"/>
    </row>
    <row collapsed="false" customFormat="false" customHeight="true" hidden="false" ht="59.15" outlineLevel="0" r="352">
      <c r="A352" s="118" t="s">
        <v>189</v>
      </c>
      <c r="B352" s="118" t="s">
        <v>235</v>
      </c>
      <c r="C352" s="118" t="s">
        <v>87</v>
      </c>
      <c r="D352" s="118" t="s">
        <v>236</v>
      </c>
      <c r="E352" s="118" t="s">
        <v>89</v>
      </c>
      <c r="F352" s="118" t="s">
        <v>237</v>
      </c>
      <c r="G352" s="118"/>
      <c r="H352" s="118"/>
      <c r="I352" s="118"/>
      <c r="J352" s="118"/>
      <c r="K352" s="118"/>
    </row>
    <row collapsed="false" customFormat="false" customHeight="true" hidden="false" ht="46.5" outlineLevel="0" r="353">
      <c r="A353" s="118"/>
      <c r="B353" s="118"/>
      <c r="C353" s="118"/>
      <c r="D353" s="118"/>
      <c r="E353" s="118"/>
      <c r="F353" s="118" t="s">
        <v>93</v>
      </c>
      <c r="G353" s="118"/>
      <c r="H353" s="118" t="s">
        <v>94</v>
      </c>
      <c r="I353" s="118" t="s">
        <v>95</v>
      </c>
      <c r="J353" s="118" t="s">
        <v>96</v>
      </c>
      <c r="K353" s="118" t="s">
        <v>97</v>
      </c>
    </row>
    <row collapsed="false" customFormat="false" customHeight="true" hidden="false" ht="21.85" outlineLevel="0" r="354">
      <c r="A354" s="984" t="n">
        <v>1</v>
      </c>
      <c r="B354" s="984" t="n">
        <v>2</v>
      </c>
      <c r="C354" s="984" t="n">
        <v>3</v>
      </c>
      <c r="D354" s="984" t="n">
        <v>4</v>
      </c>
      <c r="E354" s="984" t="n">
        <v>5</v>
      </c>
      <c r="F354" s="984" t="n">
        <v>6</v>
      </c>
      <c r="G354" s="984"/>
      <c r="H354" s="984" t="n">
        <v>7</v>
      </c>
      <c r="I354" s="984" t="n">
        <v>8</v>
      </c>
      <c r="J354" s="984" t="n">
        <v>8</v>
      </c>
      <c r="K354" s="984" t="n">
        <v>10</v>
      </c>
    </row>
    <row collapsed="false" customFormat="false" customHeight="true" hidden="false" ht="24.35" outlineLevel="0" r="355">
      <c r="A355" s="118" t="s">
        <v>15</v>
      </c>
      <c r="B355" s="118" t="s">
        <v>537</v>
      </c>
      <c r="C355" s="985" t="s">
        <v>20</v>
      </c>
      <c r="D355" s="961" t="s">
        <v>272</v>
      </c>
      <c r="E355" s="118" t="n">
        <v>2017</v>
      </c>
      <c r="F355" s="986" t="s">
        <v>100</v>
      </c>
      <c r="G355" s="987" t="n">
        <f aca="false">SUM(G356:G358)</f>
        <v>894.49506</v>
      </c>
      <c r="H355" s="988" t="n">
        <f aca="false">SUM(H356:H358)</f>
        <v>0</v>
      </c>
      <c r="I355" s="988" t="n">
        <f aca="false">SUM(I356:I358)</f>
        <v>0</v>
      </c>
      <c r="J355" s="988" t="n">
        <f aca="false">SUM(J356:J358)</f>
        <v>0</v>
      </c>
      <c r="K355" s="987" t="n">
        <f aca="false">SUM(K356:K358)</f>
        <v>894.49506</v>
      </c>
    </row>
    <row collapsed="false" customFormat="false" customHeight="true" hidden="false" ht="23.65" outlineLevel="0" r="356">
      <c r="A356" s="118"/>
      <c r="B356" s="118"/>
      <c r="C356" s="985"/>
      <c r="D356" s="961"/>
      <c r="E356" s="118"/>
      <c r="F356" s="118" t="s">
        <v>101</v>
      </c>
      <c r="G356" s="118" t="n">
        <f aca="false">SUM(H356:K356)</f>
        <v>170.69506</v>
      </c>
      <c r="H356" s="118" t="n">
        <v>0</v>
      </c>
      <c r="I356" s="118" t="n">
        <v>0</v>
      </c>
      <c r="J356" s="118" t="n">
        <v>0</v>
      </c>
      <c r="K356" s="118" t="n">
        <f aca="false">K374+K387</f>
        <v>170.69506</v>
      </c>
    </row>
    <row collapsed="false" customFormat="false" customHeight="true" hidden="false" ht="21.95" outlineLevel="0" r="357">
      <c r="A357" s="118"/>
      <c r="B357" s="118"/>
      <c r="C357" s="985"/>
      <c r="D357" s="961"/>
      <c r="E357" s="118"/>
      <c r="F357" s="118" t="s">
        <v>111</v>
      </c>
      <c r="G357" s="989" t="n">
        <f aca="false">SUM(H357:K357)</f>
        <v>574.2</v>
      </c>
      <c r="H357" s="118" t="n">
        <v>0</v>
      </c>
      <c r="I357" s="118" t="n">
        <v>0</v>
      </c>
      <c r="J357" s="118" t="n">
        <v>0</v>
      </c>
      <c r="K357" s="989" t="n">
        <f aca="false">K375+K388</f>
        <v>574.2</v>
      </c>
    </row>
    <row collapsed="false" customFormat="false" customHeight="true" hidden="false" ht="16.7" outlineLevel="0" r="358">
      <c r="A358" s="118"/>
      <c r="B358" s="118"/>
      <c r="C358" s="985"/>
      <c r="D358" s="961"/>
      <c r="E358" s="118"/>
      <c r="F358" s="118" t="s">
        <v>103</v>
      </c>
      <c r="G358" s="118" t="n">
        <f aca="false">SUM(H358:K358)</f>
        <v>149.6</v>
      </c>
      <c r="H358" s="118" t="n">
        <v>0</v>
      </c>
      <c r="I358" s="118" t="n">
        <v>0</v>
      </c>
      <c r="J358" s="118" t="n">
        <v>0</v>
      </c>
      <c r="K358" s="118" t="n">
        <f aca="false">K376+K389</f>
        <v>149.6</v>
      </c>
    </row>
    <row collapsed="false" customFormat="false" customHeight="true" hidden="false" ht="22.85" outlineLevel="0" r="359">
      <c r="A359" s="118"/>
      <c r="B359" s="118"/>
      <c r="C359" s="985"/>
      <c r="D359" s="961"/>
      <c r="E359" s="118" t="n">
        <v>2018</v>
      </c>
      <c r="F359" s="990" t="s">
        <v>100</v>
      </c>
      <c r="G359" s="991" t="n">
        <f aca="false">G360+G361+G362</f>
        <v>1209.7</v>
      </c>
      <c r="H359" s="988" t="n">
        <f aca="false">H360+H361+H362</f>
        <v>0</v>
      </c>
      <c r="I359" s="988" t="n">
        <f aca="false">I360+I361+I362</f>
        <v>0</v>
      </c>
      <c r="J359" s="988" t="n">
        <f aca="false">J360+J361+J362</f>
        <v>0</v>
      </c>
      <c r="K359" s="991" t="n">
        <f aca="false">K360+K361+K362</f>
        <v>1209.7</v>
      </c>
    </row>
    <row collapsed="false" customFormat="false" customHeight="true" hidden="false" ht="21" outlineLevel="0" r="360">
      <c r="A360" s="118"/>
      <c r="B360" s="118"/>
      <c r="C360" s="985"/>
      <c r="D360" s="961"/>
      <c r="E360" s="118"/>
      <c r="F360" s="118" t="s">
        <v>101</v>
      </c>
      <c r="G360" s="989" t="n">
        <f aca="false">H360+I360+J360+K360</f>
        <v>0</v>
      </c>
      <c r="H360" s="118" t="n">
        <v>0</v>
      </c>
      <c r="I360" s="118" t="n">
        <v>0</v>
      </c>
      <c r="J360" s="118" t="n">
        <v>0</v>
      </c>
      <c r="K360" s="989" t="n">
        <f aca="false">K378+K391</f>
        <v>0</v>
      </c>
    </row>
    <row collapsed="false" customFormat="false" customHeight="true" hidden="false" ht="20.1" outlineLevel="0" r="361">
      <c r="A361" s="118"/>
      <c r="B361" s="118"/>
      <c r="C361" s="985"/>
      <c r="D361" s="961"/>
      <c r="E361" s="118"/>
      <c r="F361" s="118" t="s">
        <v>111</v>
      </c>
      <c r="G361" s="989" t="n">
        <f aca="false">H361+I361+J361+K361</f>
        <v>1015.7</v>
      </c>
      <c r="H361" s="118" t="n">
        <v>0</v>
      </c>
      <c r="I361" s="118" t="n">
        <v>0</v>
      </c>
      <c r="J361" s="118" t="n">
        <v>0</v>
      </c>
      <c r="K361" s="989" t="n">
        <f aca="false">K379+K392</f>
        <v>1015.7</v>
      </c>
    </row>
    <row collapsed="false" customFormat="false" customHeight="true" hidden="false" ht="11.45" outlineLevel="0" r="362">
      <c r="A362" s="118"/>
      <c r="B362" s="118"/>
      <c r="C362" s="985"/>
      <c r="D362" s="961"/>
      <c r="E362" s="118"/>
      <c r="F362" s="118" t="s">
        <v>103</v>
      </c>
      <c r="G362" s="989" t="n">
        <f aca="false">H362+I362+J362+K362</f>
        <v>194</v>
      </c>
      <c r="H362" s="118" t="n">
        <v>0</v>
      </c>
      <c r="I362" s="118" t="n">
        <v>0</v>
      </c>
      <c r="J362" s="118" t="n">
        <v>0</v>
      </c>
      <c r="K362" s="989" t="n">
        <f aca="false">K380+K393</f>
        <v>194</v>
      </c>
    </row>
    <row collapsed="false" customFormat="false" customHeight="true" hidden="false" ht="13.9" outlineLevel="0" r="363">
      <c r="A363" s="118"/>
      <c r="B363" s="118"/>
      <c r="C363" s="985"/>
      <c r="D363" s="985"/>
      <c r="E363" s="118"/>
      <c r="F363" s="118"/>
      <c r="G363" s="989"/>
      <c r="H363" s="989"/>
      <c r="I363" s="989"/>
      <c r="J363" s="989"/>
      <c r="K363" s="989"/>
    </row>
    <row collapsed="false" customFormat="false" customHeight="true" hidden="false" ht="21.95" outlineLevel="0" r="364">
      <c r="A364" s="118"/>
      <c r="B364" s="118"/>
      <c r="C364" s="985"/>
      <c r="D364" s="961"/>
      <c r="E364" s="118" t="n">
        <v>2019</v>
      </c>
      <c r="F364" s="990" t="s">
        <v>100</v>
      </c>
      <c r="G364" s="991" t="n">
        <f aca="false">G365+G366+G367</f>
        <v>1189.7</v>
      </c>
      <c r="H364" s="988" t="n">
        <f aca="false">H365+H366+H367</f>
        <v>0</v>
      </c>
      <c r="I364" s="988" t="n">
        <f aca="false">I365+I366+I367</f>
        <v>0</v>
      </c>
      <c r="J364" s="988" t="n">
        <f aca="false">J365+J366+J367</f>
        <v>0</v>
      </c>
      <c r="K364" s="991" t="n">
        <f aca="false">K365+K366+K367</f>
        <v>1189.7</v>
      </c>
    </row>
    <row collapsed="false" customFormat="false" customHeight="true" hidden="false" ht="26.85" outlineLevel="0" r="365">
      <c r="A365" s="118"/>
      <c r="B365" s="118"/>
      <c r="C365" s="985"/>
      <c r="D365" s="961"/>
      <c r="E365" s="118"/>
      <c r="F365" s="118" t="s">
        <v>101</v>
      </c>
      <c r="G365" s="989" t="n">
        <f aca="false">H365+I365+J365+K365</f>
        <v>0</v>
      </c>
      <c r="H365" s="118" t="n">
        <v>0</v>
      </c>
      <c r="I365" s="118" t="n">
        <v>0</v>
      </c>
      <c r="J365" s="118" t="n">
        <v>0</v>
      </c>
      <c r="K365" s="989" t="n">
        <f aca="false">K382+K395</f>
        <v>0</v>
      </c>
    </row>
    <row collapsed="false" customFormat="false" customHeight="true" hidden="false" ht="17.65" outlineLevel="0" r="366">
      <c r="A366" s="118"/>
      <c r="B366" s="118"/>
      <c r="C366" s="985"/>
      <c r="D366" s="961"/>
      <c r="E366" s="118"/>
      <c r="F366" s="118" t="s">
        <v>111</v>
      </c>
      <c r="G366" s="989" t="n">
        <f aca="false">H366+I366+J366+K366</f>
        <v>998.9</v>
      </c>
      <c r="H366" s="118" t="n">
        <v>0</v>
      </c>
      <c r="I366" s="118" t="n">
        <v>0</v>
      </c>
      <c r="J366" s="118" t="n">
        <v>0</v>
      </c>
      <c r="K366" s="989" t="n">
        <f aca="false">K383+K396</f>
        <v>998.9</v>
      </c>
    </row>
    <row collapsed="false" customFormat="false" customHeight="true" hidden="false" ht="22.9" outlineLevel="0" r="367">
      <c r="A367" s="118"/>
      <c r="B367" s="118"/>
      <c r="C367" s="985"/>
      <c r="D367" s="961"/>
      <c r="E367" s="118"/>
      <c r="F367" s="118" t="s">
        <v>103</v>
      </c>
      <c r="G367" s="989" t="n">
        <f aca="false">H367+I367+J367+K367</f>
        <v>190.8</v>
      </c>
      <c r="H367" s="118" t="n">
        <v>0</v>
      </c>
      <c r="I367" s="118" t="n">
        <v>0</v>
      </c>
      <c r="J367" s="118" t="n">
        <v>0</v>
      </c>
      <c r="K367" s="989" t="n">
        <f aca="false">K384+K397</f>
        <v>190.8</v>
      </c>
    </row>
    <row collapsed="false" customFormat="false" customHeight="true" hidden="false" ht="8.85" outlineLevel="0" r="368">
      <c r="A368" s="118"/>
      <c r="B368" s="118"/>
      <c r="C368" s="985"/>
      <c r="D368" s="985"/>
      <c r="E368" s="118"/>
      <c r="F368" s="118"/>
      <c r="G368" s="989"/>
      <c r="H368" s="989"/>
      <c r="I368" s="989"/>
      <c r="J368" s="989"/>
      <c r="K368" s="989"/>
    </row>
    <row collapsed="false" customFormat="false" customHeight="true" hidden="false" ht="20.1" outlineLevel="0" r="369">
      <c r="A369" s="118" t="s">
        <v>39</v>
      </c>
      <c r="B369" s="988" t="s">
        <v>100</v>
      </c>
      <c r="C369" s="118"/>
      <c r="D369" s="118"/>
      <c r="E369" s="988" t="s">
        <v>538</v>
      </c>
      <c r="F369" s="988" t="s">
        <v>100</v>
      </c>
      <c r="G369" s="987" t="n">
        <f aca="false">G370+G371+G372</f>
        <v>3293.89506</v>
      </c>
      <c r="H369" s="988" t="n">
        <f aca="false">H370+H371+H372</f>
        <v>0</v>
      </c>
      <c r="I369" s="988" t="n">
        <f aca="false">I370+I371+I372</f>
        <v>0</v>
      </c>
      <c r="J369" s="988" t="n">
        <f aca="false">J370+J371+J372</f>
        <v>0</v>
      </c>
      <c r="K369" s="987" t="n">
        <f aca="false">K370+K371+K372</f>
        <v>3293.89506</v>
      </c>
    </row>
    <row collapsed="false" customFormat="false" customHeight="true" hidden="false" ht="19.35" outlineLevel="0" r="370">
      <c r="A370" s="118"/>
      <c r="B370" s="988"/>
      <c r="C370" s="118"/>
      <c r="D370" s="118"/>
      <c r="E370" s="988"/>
      <c r="F370" s="118" t="s">
        <v>101</v>
      </c>
      <c r="G370" s="987" t="n">
        <f aca="false">G356+G360+G365</f>
        <v>170.69506</v>
      </c>
      <c r="H370" s="992" t="n">
        <f aca="false">H356+H360+H365</f>
        <v>0</v>
      </c>
      <c r="I370" s="992" t="n">
        <f aca="false">I356+I360+I365</f>
        <v>0</v>
      </c>
      <c r="J370" s="992" t="n">
        <f aca="false">J356+J360+J365</f>
        <v>0</v>
      </c>
      <c r="K370" s="987" t="n">
        <f aca="false">K356+K360+K365</f>
        <v>170.69506</v>
      </c>
    </row>
    <row collapsed="false" customFormat="false" customHeight="true" hidden="false" ht="26.25" outlineLevel="0" r="371">
      <c r="A371" s="118"/>
      <c r="B371" s="988"/>
      <c r="C371" s="118"/>
      <c r="D371" s="118"/>
      <c r="E371" s="988"/>
      <c r="F371" s="118" t="s">
        <v>111</v>
      </c>
      <c r="G371" s="991" t="n">
        <f aca="false">G357+G361+G366</f>
        <v>2588.8</v>
      </c>
      <c r="H371" s="992" t="n">
        <f aca="false">H357+H361+H366</f>
        <v>0</v>
      </c>
      <c r="I371" s="992" t="n">
        <f aca="false">I357+I361+I366</f>
        <v>0</v>
      </c>
      <c r="J371" s="992" t="n">
        <f aca="false">J357+J361+J366</f>
        <v>0</v>
      </c>
      <c r="K371" s="991" t="n">
        <f aca="false">K357+K361+K366</f>
        <v>2588.8</v>
      </c>
    </row>
    <row collapsed="false" customFormat="false" customHeight="true" hidden="false" ht="21" outlineLevel="0" r="372">
      <c r="A372" s="118"/>
      <c r="B372" s="988"/>
      <c r="C372" s="988"/>
      <c r="D372" s="988"/>
      <c r="E372" s="988"/>
      <c r="F372" s="118" t="s">
        <v>103</v>
      </c>
      <c r="G372" s="991" t="n">
        <f aca="false">G358+G362+G367</f>
        <v>534.4</v>
      </c>
      <c r="H372" s="992" t="n">
        <f aca="false">H358+H362+H367</f>
        <v>0</v>
      </c>
      <c r="I372" s="992" t="n">
        <f aca="false">I358+I362+I367</f>
        <v>0</v>
      </c>
      <c r="J372" s="992" t="n">
        <f aca="false">J358+J362+J367</f>
        <v>0</v>
      </c>
      <c r="K372" s="991" t="n">
        <f aca="false">K358+K362+K367</f>
        <v>534.4</v>
      </c>
    </row>
    <row collapsed="false" customFormat="false" customHeight="true" hidden="false" ht="25.35" outlineLevel="0" r="373">
      <c r="A373" s="993" t="s">
        <v>539</v>
      </c>
      <c r="B373" s="118" t="s">
        <v>117</v>
      </c>
      <c r="C373" s="837" t="s">
        <v>118</v>
      </c>
      <c r="D373" s="961" t="s">
        <v>276</v>
      </c>
      <c r="E373" s="118" t="n">
        <v>2017</v>
      </c>
      <c r="F373" s="990" t="s">
        <v>100</v>
      </c>
      <c r="G373" s="988" t="n">
        <f aca="false">SUM(G374:G376)</f>
        <v>146.5</v>
      </c>
      <c r="H373" s="988" t="n">
        <f aca="false">SUM(H374:H376)</f>
        <v>0</v>
      </c>
      <c r="I373" s="988" t="n">
        <f aca="false">SUM(I374:I376)</f>
        <v>0</v>
      </c>
      <c r="J373" s="988" t="n">
        <f aca="false">SUM(J374:J376)</f>
        <v>0</v>
      </c>
      <c r="K373" s="988" t="n">
        <f aca="false">SUM(K374:K376)</f>
        <v>146.5</v>
      </c>
    </row>
    <row collapsed="false" customFormat="false" customHeight="true" hidden="false" ht="24.35" outlineLevel="0" r="374">
      <c r="A374" s="993"/>
      <c r="B374" s="118"/>
      <c r="C374" s="837"/>
      <c r="D374" s="961"/>
      <c r="E374" s="118"/>
      <c r="F374" s="118" t="s">
        <v>101</v>
      </c>
      <c r="G374" s="118" t="n">
        <f aca="false">SUM(H374:K374)</f>
        <v>0</v>
      </c>
      <c r="H374" s="118" t="n">
        <v>0</v>
      </c>
      <c r="I374" s="118" t="n">
        <v>0</v>
      </c>
      <c r="J374" s="118" t="n">
        <v>0</v>
      </c>
      <c r="K374" s="118" t="n">
        <v>0</v>
      </c>
    </row>
    <row collapsed="false" customFormat="false" customHeight="true" hidden="false" ht="21" outlineLevel="0" r="375">
      <c r="A375" s="993"/>
      <c r="B375" s="118"/>
      <c r="C375" s="837"/>
      <c r="D375" s="961"/>
      <c r="E375" s="118"/>
      <c r="F375" s="994" t="s">
        <v>111</v>
      </c>
      <c r="G375" s="118" t="n">
        <f aca="false">SUM(H375:K375)</f>
        <v>146.5</v>
      </c>
      <c r="H375" s="118" t="n">
        <v>0</v>
      </c>
      <c r="I375" s="118" t="n">
        <v>0</v>
      </c>
      <c r="J375" s="118" t="n">
        <v>0</v>
      </c>
      <c r="K375" s="118" t="n">
        <v>146.5</v>
      </c>
    </row>
    <row collapsed="false" customFormat="false" customHeight="true" hidden="false" ht="22.9" outlineLevel="0" r="376">
      <c r="A376" s="993"/>
      <c r="B376" s="118"/>
      <c r="C376" s="837"/>
      <c r="D376" s="961"/>
      <c r="E376" s="118"/>
      <c r="F376" s="118" t="s">
        <v>103</v>
      </c>
      <c r="G376" s="118" t="n">
        <f aca="false">SUM(H376:K376)</f>
        <v>0</v>
      </c>
      <c r="H376" s="118" t="n">
        <v>0</v>
      </c>
      <c r="I376" s="118" t="n">
        <v>0</v>
      </c>
      <c r="J376" s="118" t="n">
        <v>0</v>
      </c>
      <c r="K376" s="118" t="n">
        <v>0</v>
      </c>
    </row>
    <row collapsed="false" customFormat="false" customHeight="true" hidden="false" ht="22.35" outlineLevel="0" r="377">
      <c r="A377" s="993"/>
      <c r="B377" s="118"/>
      <c r="C377" s="837"/>
      <c r="D377" s="961"/>
      <c r="E377" s="118" t="n">
        <v>2018</v>
      </c>
      <c r="F377" s="986" t="s">
        <v>100</v>
      </c>
      <c r="G377" s="991" t="n">
        <f aca="false">SUM(G378:G380)</f>
        <v>160</v>
      </c>
      <c r="H377" s="988" t="n">
        <f aca="false">SUM(H378:H380)</f>
        <v>0</v>
      </c>
      <c r="I377" s="988" t="n">
        <f aca="false">SUM(I378:I380)</f>
        <v>0</v>
      </c>
      <c r="J377" s="988" t="n">
        <f aca="false">SUM(J378:J380)</f>
        <v>0</v>
      </c>
      <c r="K377" s="991" t="n">
        <f aca="false">SUM(K378:K380)</f>
        <v>160</v>
      </c>
    </row>
    <row collapsed="false" customFormat="false" customHeight="true" hidden="false" ht="17.65" outlineLevel="0" r="378">
      <c r="A378" s="993"/>
      <c r="B378" s="118"/>
      <c r="C378" s="837"/>
      <c r="D378" s="961"/>
      <c r="E378" s="118"/>
      <c r="F378" s="118" t="s">
        <v>101</v>
      </c>
      <c r="G378" s="989" t="n">
        <f aca="false">SUM(H378:K378)</f>
        <v>0</v>
      </c>
      <c r="H378" s="118" t="n">
        <v>0</v>
      </c>
      <c r="I378" s="118" t="n">
        <v>0</v>
      </c>
      <c r="J378" s="118" t="n">
        <v>0</v>
      </c>
      <c r="K378" s="989" t="n">
        <f aca="false">K374*1.053</f>
        <v>0</v>
      </c>
    </row>
    <row collapsed="false" customFormat="false" customHeight="true" hidden="false" ht="19.4" outlineLevel="0" r="379">
      <c r="A379" s="993"/>
      <c r="B379" s="118"/>
      <c r="C379" s="837"/>
      <c r="D379" s="961"/>
      <c r="E379" s="118"/>
      <c r="F379" s="118" t="s">
        <v>111</v>
      </c>
      <c r="G379" s="989" t="n">
        <f aca="false">SUM(H379:K379)</f>
        <v>160</v>
      </c>
      <c r="H379" s="118" t="n">
        <v>0</v>
      </c>
      <c r="I379" s="118" t="n">
        <v>0</v>
      </c>
      <c r="J379" s="118" t="n">
        <v>0</v>
      </c>
      <c r="K379" s="989" t="n">
        <v>160</v>
      </c>
    </row>
    <row collapsed="false" customFormat="false" customHeight="true" hidden="false" ht="17.9" outlineLevel="0" r="380">
      <c r="A380" s="993"/>
      <c r="B380" s="118"/>
      <c r="C380" s="837"/>
      <c r="D380" s="961"/>
      <c r="E380" s="118"/>
      <c r="F380" s="118" t="s">
        <v>103</v>
      </c>
      <c r="G380" s="995" t="n">
        <f aca="false">SUM(H380:K380)</f>
        <v>0</v>
      </c>
      <c r="H380" s="118" t="n">
        <v>0</v>
      </c>
      <c r="I380" s="118" t="n">
        <v>0</v>
      </c>
      <c r="J380" s="118" t="n">
        <v>0</v>
      </c>
      <c r="K380" s="995" t="n">
        <f aca="false">K376*1.053</f>
        <v>0</v>
      </c>
    </row>
    <row collapsed="false" customFormat="false" customHeight="true" hidden="false" ht="14.85" outlineLevel="0" r="381">
      <c r="A381" s="993"/>
      <c r="B381" s="118"/>
      <c r="C381" s="837"/>
      <c r="D381" s="961"/>
      <c r="E381" s="118" t="n">
        <v>2019</v>
      </c>
      <c r="F381" s="986" t="s">
        <v>100</v>
      </c>
      <c r="G381" s="991" t="n">
        <f aca="false">SUM(G382:G384)</f>
        <v>157.4</v>
      </c>
      <c r="H381" s="988" t="n">
        <f aca="false">SUM(H382:H384)</f>
        <v>0</v>
      </c>
      <c r="I381" s="988" t="n">
        <f aca="false">SUM(I382:I384)</f>
        <v>0</v>
      </c>
      <c r="J381" s="988" t="n">
        <f aca="false">SUM(J382:J384)</f>
        <v>0</v>
      </c>
      <c r="K381" s="991" t="n">
        <f aca="false">SUM(K382:K384)</f>
        <v>157.4</v>
      </c>
    </row>
    <row collapsed="false" customFormat="false" customHeight="false" hidden="false" ht="12.85" outlineLevel="0" r="382">
      <c r="A382" s="993"/>
      <c r="B382" s="118"/>
      <c r="C382" s="837"/>
      <c r="D382" s="961"/>
      <c r="E382" s="118"/>
      <c r="F382" s="118" t="s">
        <v>101</v>
      </c>
      <c r="G382" s="989" t="n">
        <f aca="false">SUM(H382:K382)</f>
        <v>0</v>
      </c>
      <c r="H382" s="118" t="n">
        <v>0</v>
      </c>
      <c r="I382" s="118" t="n">
        <v>0</v>
      </c>
      <c r="J382" s="118" t="n">
        <v>0</v>
      </c>
      <c r="K382" s="989" t="n">
        <f aca="false">K378*1.052</f>
        <v>0</v>
      </c>
    </row>
    <row collapsed="false" customFormat="false" customHeight="false" hidden="false" ht="12.85" outlineLevel="0" r="383">
      <c r="A383" s="993"/>
      <c r="B383" s="118"/>
      <c r="C383" s="837"/>
      <c r="D383" s="961"/>
      <c r="E383" s="118"/>
      <c r="F383" s="118" t="s">
        <v>111</v>
      </c>
      <c r="G383" s="989" t="n">
        <f aca="false">SUM(H383:K383)</f>
        <v>157.4</v>
      </c>
      <c r="H383" s="118" t="n">
        <v>0</v>
      </c>
      <c r="I383" s="118" t="n">
        <v>0</v>
      </c>
      <c r="J383" s="118" t="n">
        <v>0</v>
      </c>
      <c r="K383" s="989" t="n">
        <v>157.4</v>
      </c>
    </row>
    <row collapsed="false" customFormat="false" customHeight="false" hidden="false" ht="12.85" outlineLevel="0" r="384">
      <c r="A384" s="993"/>
      <c r="B384" s="118"/>
      <c r="C384" s="837"/>
      <c r="D384" s="961"/>
      <c r="E384" s="118"/>
      <c r="F384" s="118" t="s">
        <v>103</v>
      </c>
      <c r="G384" s="118" t="n">
        <f aca="false">SUM(H384:K384)</f>
        <v>0</v>
      </c>
      <c r="H384" s="118" t="n">
        <v>0</v>
      </c>
      <c r="I384" s="118" t="n">
        <v>0</v>
      </c>
      <c r="J384" s="118" t="n">
        <v>0</v>
      </c>
      <c r="K384" s="118" t="n">
        <f aca="false">K380*1.052</f>
        <v>0</v>
      </c>
    </row>
    <row collapsed="false" customFormat="false" customHeight="false" hidden="false" ht="13.05" outlineLevel="0" r="385">
      <c r="A385" s="961"/>
      <c r="B385" s="996" t="s">
        <v>100</v>
      </c>
      <c r="C385" s="961"/>
      <c r="D385" s="118"/>
      <c r="E385" s="988" t="s">
        <v>538</v>
      </c>
      <c r="F385" s="118"/>
      <c r="G385" s="991" t="n">
        <f aca="false">G381+G377+G373</f>
        <v>463.9</v>
      </c>
      <c r="H385" s="992" t="n">
        <f aca="false">H381+H377+H373</f>
        <v>0</v>
      </c>
      <c r="I385" s="992" t="n">
        <f aca="false">I381+I377+I373</f>
        <v>0</v>
      </c>
      <c r="J385" s="992" t="n">
        <f aca="false">J381+J377+J373</f>
        <v>0</v>
      </c>
      <c r="K385" s="991" t="n">
        <f aca="false">K381+K377+K373</f>
        <v>463.9</v>
      </c>
    </row>
    <row collapsed="false" customFormat="false" customHeight="true" hidden="false" ht="17.4" outlineLevel="0" r="386">
      <c r="A386" s="993" t="s">
        <v>540</v>
      </c>
      <c r="B386" s="118" t="s">
        <v>119</v>
      </c>
      <c r="C386" s="961" t="s">
        <v>120</v>
      </c>
      <c r="D386" s="985" t="s">
        <v>279</v>
      </c>
      <c r="E386" s="118" t="n">
        <v>2017</v>
      </c>
      <c r="F386" s="990" t="s">
        <v>100</v>
      </c>
      <c r="G386" s="988" t="n">
        <f aca="false">G387+G388+G389</f>
        <v>747.99506</v>
      </c>
      <c r="H386" s="988" t="n">
        <f aca="false">H387+H388+H389</f>
        <v>0</v>
      </c>
      <c r="I386" s="988" t="n">
        <f aca="false">I387+I388+I389</f>
        <v>0</v>
      </c>
      <c r="J386" s="988" t="n">
        <f aca="false">J387+J388+J389</f>
        <v>0</v>
      </c>
      <c r="K386" s="988" t="n">
        <f aca="false">K387+K388+K389</f>
        <v>747.99506</v>
      </c>
    </row>
    <row collapsed="false" customFormat="false" customHeight="true" hidden="false" ht="15.6" outlineLevel="0" r="387">
      <c r="A387" s="993"/>
      <c r="B387" s="118"/>
      <c r="C387" s="961"/>
      <c r="D387" s="985"/>
      <c r="E387" s="118"/>
      <c r="F387" s="118" t="s">
        <v>101</v>
      </c>
      <c r="G387" s="997" t="n">
        <f aca="false">H387+I387+J387+K387</f>
        <v>170.69506</v>
      </c>
      <c r="H387" s="118" t="n">
        <v>0</v>
      </c>
      <c r="I387" s="118" t="n">
        <v>0</v>
      </c>
      <c r="J387" s="118" t="n">
        <v>0</v>
      </c>
      <c r="K387" s="997" t="n">
        <v>170.69506</v>
      </c>
    </row>
    <row collapsed="false" customFormat="false" customHeight="false" hidden="false" ht="12.85" outlineLevel="0" r="388">
      <c r="A388" s="993"/>
      <c r="B388" s="118"/>
      <c r="C388" s="961"/>
      <c r="D388" s="985"/>
      <c r="E388" s="118"/>
      <c r="F388" s="118" t="s">
        <v>111</v>
      </c>
      <c r="G388" s="118" t="n">
        <f aca="false">H388+I388+J388+K388</f>
        <v>427.7</v>
      </c>
      <c r="H388" s="118" t="n">
        <v>0</v>
      </c>
      <c r="I388" s="118" t="n">
        <v>0</v>
      </c>
      <c r="J388" s="118" t="n">
        <v>0</v>
      </c>
      <c r="K388" s="118" t="n">
        <v>427.7</v>
      </c>
    </row>
    <row collapsed="false" customFormat="false" customHeight="false" hidden="false" ht="12.85" outlineLevel="0" r="389">
      <c r="A389" s="993"/>
      <c r="B389" s="118"/>
      <c r="C389" s="961"/>
      <c r="D389" s="985"/>
      <c r="E389" s="985"/>
      <c r="F389" s="118" t="s">
        <v>103</v>
      </c>
      <c r="G389" s="118" t="n">
        <f aca="false">H389+I389+J389+K389</f>
        <v>149.6</v>
      </c>
      <c r="H389" s="118" t="n">
        <v>0</v>
      </c>
      <c r="I389" s="118" t="n">
        <v>0</v>
      </c>
      <c r="J389" s="118" t="n">
        <v>0</v>
      </c>
      <c r="K389" s="118" t="n">
        <v>149.6</v>
      </c>
    </row>
    <row collapsed="false" customFormat="false" customHeight="true" hidden="false" ht="14.85" outlineLevel="0" r="390">
      <c r="A390" s="993"/>
      <c r="B390" s="118"/>
      <c r="C390" s="961"/>
      <c r="D390" s="985"/>
      <c r="E390" s="118" t="n">
        <v>2018</v>
      </c>
      <c r="F390" s="990" t="s">
        <v>100</v>
      </c>
      <c r="G390" s="991" t="n">
        <f aca="false">G391+G392+G393</f>
        <v>1049.7</v>
      </c>
      <c r="H390" s="988" t="n">
        <f aca="false">H391+H392+H393</f>
        <v>0</v>
      </c>
      <c r="I390" s="988" t="n">
        <f aca="false">I391+I392+I393</f>
        <v>0</v>
      </c>
      <c r="J390" s="988" t="n">
        <f aca="false">J391+J392+J393</f>
        <v>0</v>
      </c>
      <c r="K390" s="991" t="n">
        <f aca="false">K391+K392+K393</f>
        <v>1049.7</v>
      </c>
    </row>
    <row collapsed="false" customFormat="false" customHeight="false" hidden="false" ht="12.85" outlineLevel="0" r="391">
      <c r="A391" s="993"/>
      <c r="B391" s="118"/>
      <c r="C391" s="961"/>
      <c r="D391" s="985"/>
      <c r="E391" s="118"/>
      <c r="F391" s="118" t="s">
        <v>101</v>
      </c>
      <c r="G391" s="989" t="n">
        <f aca="false">H391+I391+J391+K391</f>
        <v>0</v>
      </c>
      <c r="H391" s="118" t="n">
        <v>0</v>
      </c>
      <c r="I391" s="118" t="n">
        <v>0</v>
      </c>
      <c r="J391" s="118" t="n">
        <v>0</v>
      </c>
      <c r="K391" s="989"/>
    </row>
    <row collapsed="false" customFormat="false" customHeight="false" hidden="false" ht="12.85" outlineLevel="0" r="392">
      <c r="A392" s="993"/>
      <c r="B392" s="118"/>
      <c r="C392" s="961"/>
      <c r="D392" s="985"/>
      <c r="E392" s="118"/>
      <c r="F392" s="118" t="s">
        <v>111</v>
      </c>
      <c r="G392" s="989" t="n">
        <f aca="false">H392+I392+J392+K392</f>
        <v>855.7</v>
      </c>
      <c r="H392" s="118" t="n">
        <v>0</v>
      </c>
      <c r="I392" s="118" t="n">
        <v>0</v>
      </c>
      <c r="J392" s="118" t="n">
        <v>0</v>
      </c>
      <c r="K392" s="989" t="n">
        <v>855.7</v>
      </c>
    </row>
    <row collapsed="false" customFormat="false" customHeight="false" hidden="false" ht="12.85" outlineLevel="0" r="393">
      <c r="A393" s="993"/>
      <c r="B393" s="118"/>
      <c r="C393" s="961"/>
      <c r="D393" s="985"/>
      <c r="E393" s="118"/>
      <c r="F393" s="118" t="s">
        <v>103</v>
      </c>
      <c r="G393" s="989" t="n">
        <f aca="false">H393+I393+J393+K393</f>
        <v>194</v>
      </c>
      <c r="H393" s="118" t="n">
        <v>0</v>
      </c>
      <c r="I393" s="118" t="n">
        <v>0</v>
      </c>
      <c r="J393" s="118" t="n">
        <v>0</v>
      </c>
      <c r="K393" s="989" t="n">
        <v>194</v>
      </c>
    </row>
    <row collapsed="false" customFormat="false" customHeight="true" hidden="false" ht="14.85" outlineLevel="0" r="394">
      <c r="A394" s="993"/>
      <c r="B394" s="118"/>
      <c r="C394" s="961"/>
      <c r="D394" s="985"/>
      <c r="E394" s="118" t="n">
        <v>2019</v>
      </c>
      <c r="F394" s="986" t="s">
        <v>100</v>
      </c>
      <c r="G394" s="991" t="n">
        <f aca="false">G395+G396+G397</f>
        <v>1032.3</v>
      </c>
      <c r="H394" s="988" t="n">
        <f aca="false">H395+H396+H397</f>
        <v>0</v>
      </c>
      <c r="I394" s="988" t="n">
        <f aca="false">I395+I396+I397</f>
        <v>0</v>
      </c>
      <c r="J394" s="988" t="n">
        <f aca="false">J395+J396+J397</f>
        <v>0</v>
      </c>
      <c r="K394" s="991" t="n">
        <f aca="false">K395+K396+K397</f>
        <v>1032.3</v>
      </c>
    </row>
    <row collapsed="false" customFormat="false" customHeight="false" hidden="false" ht="12.85" outlineLevel="0" r="395">
      <c r="A395" s="993"/>
      <c r="B395" s="118"/>
      <c r="C395" s="961"/>
      <c r="D395" s="985"/>
      <c r="E395" s="985"/>
      <c r="F395" s="118" t="s">
        <v>101</v>
      </c>
      <c r="G395" s="989" t="n">
        <f aca="false">H395+I395+J395+K395</f>
        <v>0</v>
      </c>
      <c r="H395" s="118" t="n">
        <v>0</v>
      </c>
      <c r="I395" s="118" t="n">
        <v>0</v>
      </c>
      <c r="J395" s="118" t="n">
        <v>0</v>
      </c>
      <c r="K395" s="989"/>
    </row>
    <row collapsed="false" customFormat="false" customHeight="false" hidden="false" ht="12.85" outlineLevel="0" r="396">
      <c r="A396" s="993"/>
      <c r="B396" s="118"/>
      <c r="C396" s="961"/>
      <c r="D396" s="985"/>
      <c r="E396" s="985"/>
      <c r="F396" s="118" t="s">
        <v>111</v>
      </c>
      <c r="G396" s="989" t="n">
        <f aca="false">H396+I396+J396+K396</f>
        <v>841.5</v>
      </c>
      <c r="H396" s="118" t="n">
        <v>0</v>
      </c>
      <c r="I396" s="118" t="n">
        <v>0</v>
      </c>
      <c r="J396" s="118" t="n">
        <v>0</v>
      </c>
      <c r="K396" s="989" t="n">
        <v>841.5</v>
      </c>
    </row>
    <row collapsed="false" customFormat="false" customHeight="true" hidden="false" ht="14.1" outlineLevel="0" r="397">
      <c r="A397" s="993"/>
      <c r="B397" s="118"/>
      <c r="C397" s="961"/>
      <c r="D397" s="985"/>
      <c r="E397" s="985"/>
      <c r="F397" s="118" t="s">
        <v>103</v>
      </c>
      <c r="G397" s="989" t="n">
        <f aca="false">H397+I397+J397+K397</f>
        <v>190.8</v>
      </c>
      <c r="H397" s="118" t="n">
        <v>0</v>
      </c>
      <c r="I397" s="118" t="n">
        <v>0</v>
      </c>
      <c r="J397" s="118" t="n">
        <v>0</v>
      </c>
      <c r="K397" s="989" t="n">
        <v>190.8</v>
      </c>
    </row>
    <row collapsed="false" customFormat="false" customHeight="true" hidden="false" ht="4.95" outlineLevel="0" r="398">
      <c r="A398" s="993"/>
      <c r="B398" s="118"/>
      <c r="C398" s="961"/>
      <c r="D398" s="985"/>
      <c r="E398" s="985"/>
      <c r="F398" s="118"/>
      <c r="G398" s="989"/>
      <c r="H398" s="118"/>
      <c r="I398" s="118"/>
      <c r="J398" s="118"/>
      <c r="K398" s="989"/>
    </row>
    <row collapsed="false" customFormat="false" customHeight="false" hidden="false" ht="12.85" outlineLevel="0" r="399">
      <c r="A399" s="118"/>
      <c r="B399" s="988" t="s">
        <v>100</v>
      </c>
      <c r="C399" s="118"/>
      <c r="D399" s="118"/>
      <c r="E399" s="988" t="s">
        <v>538</v>
      </c>
      <c r="F399" s="118"/>
      <c r="G399" s="987" t="n">
        <f aca="false">G386+G390+G394</f>
        <v>2829.99506</v>
      </c>
      <c r="H399" s="992" t="n">
        <f aca="false">H386+H390+H394</f>
        <v>0</v>
      </c>
      <c r="I399" s="992" t="n">
        <f aca="false">I386+I390+I394</f>
        <v>0</v>
      </c>
      <c r="J399" s="992" t="n">
        <f aca="false">J386+J390+J394</f>
        <v>0</v>
      </c>
      <c r="K399" s="987" t="n">
        <f aca="false">K386+K390+K394</f>
        <v>2829.99506</v>
      </c>
    </row>
  </sheetData>
  <mergeCells count="703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N29"/>
    <mergeCell ref="C30:C31"/>
    <mergeCell ref="D30:D31"/>
    <mergeCell ref="F30:H31"/>
    <mergeCell ref="I30:I31"/>
    <mergeCell ref="J30:J31"/>
    <mergeCell ref="K30:K31"/>
    <mergeCell ref="L30:N31"/>
    <mergeCell ref="F32:I32"/>
    <mergeCell ref="L32:N32"/>
    <mergeCell ref="A33:A47"/>
    <mergeCell ref="B33:B47"/>
    <mergeCell ref="C33:C37"/>
    <mergeCell ref="D33:D37"/>
    <mergeCell ref="F33:H33"/>
    <mergeCell ref="L33:N33"/>
    <mergeCell ref="F34:H34"/>
    <mergeCell ref="L34:M34"/>
    <mergeCell ref="F35:H35"/>
    <mergeCell ref="L35:M35"/>
    <mergeCell ref="F36:H36"/>
    <mergeCell ref="L36:M36"/>
    <mergeCell ref="F37:H37"/>
    <mergeCell ref="L37:M37"/>
    <mergeCell ref="C38:C42"/>
    <mergeCell ref="D38:D42"/>
    <mergeCell ref="L38:N38"/>
    <mergeCell ref="F39:H39"/>
    <mergeCell ref="L39:M39"/>
    <mergeCell ref="F40:H40"/>
    <mergeCell ref="L40:M40"/>
    <mergeCell ref="F41:H41"/>
    <mergeCell ref="L41:M41"/>
    <mergeCell ref="F42:H42"/>
    <mergeCell ref="L42:M42"/>
    <mergeCell ref="C43:C47"/>
    <mergeCell ref="D43:D47"/>
    <mergeCell ref="F43:I43"/>
    <mergeCell ref="L43:N43"/>
    <mergeCell ref="F44:H44"/>
    <mergeCell ref="L44:M44"/>
    <mergeCell ref="F45:H45"/>
    <mergeCell ref="L45:M45"/>
    <mergeCell ref="F46:H46"/>
    <mergeCell ref="L46:M46"/>
    <mergeCell ref="F47:H47"/>
    <mergeCell ref="L47:M47"/>
    <mergeCell ref="A48:A52"/>
    <mergeCell ref="B48:B52"/>
    <mergeCell ref="C48:C52"/>
    <mergeCell ref="D48:D52"/>
    <mergeCell ref="E48:E52"/>
    <mergeCell ref="F48:I48"/>
    <mergeCell ref="L48:N48"/>
    <mergeCell ref="F49:H49"/>
    <mergeCell ref="L49:M49"/>
    <mergeCell ref="F50:H50"/>
    <mergeCell ref="L50:M50"/>
    <mergeCell ref="F51:H51"/>
    <mergeCell ref="L51:M51"/>
    <mergeCell ref="F52:H52"/>
    <mergeCell ref="L52:M52"/>
    <mergeCell ref="A53:A67"/>
    <mergeCell ref="B53:B67"/>
    <mergeCell ref="C53:C57"/>
    <mergeCell ref="D53:D57"/>
    <mergeCell ref="F53:H53"/>
    <mergeCell ref="L53:N53"/>
    <mergeCell ref="F54:H54"/>
    <mergeCell ref="L54:M54"/>
    <mergeCell ref="F55:H55"/>
    <mergeCell ref="L55:M55"/>
    <mergeCell ref="F56:H56"/>
    <mergeCell ref="L56:M56"/>
    <mergeCell ref="F57:H57"/>
    <mergeCell ref="L57:M57"/>
    <mergeCell ref="C58:C62"/>
    <mergeCell ref="D58:D62"/>
    <mergeCell ref="F59:H59"/>
    <mergeCell ref="L59:M59"/>
    <mergeCell ref="F60:H60"/>
    <mergeCell ref="L60:M60"/>
    <mergeCell ref="F61:H61"/>
    <mergeCell ref="L61:M61"/>
    <mergeCell ref="F62:H62"/>
    <mergeCell ref="L62:M62"/>
    <mergeCell ref="C63:C67"/>
    <mergeCell ref="D63:D67"/>
    <mergeCell ref="F64:H64"/>
    <mergeCell ref="L64:M64"/>
    <mergeCell ref="F65:H65"/>
    <mergeCell ref="L65:M65"/>
    <mergeCell ref="F66:H66"/>
    <mergeCell ref="L66:M66"/>
    <mergeCell ref="F67:H67"/>
    <mergeCell ref="L67:M67"/>
    <mergeCell ref="A68:A72"/>
    <mergeCell ref="B68:B72"/>
    <mergeCell ref="C68:C72"/>
    <mergeCell ref="D68:D72"/>
    <mergeCell ref="E68:E72"/>
    <mergeCell ref="F69:H69"/>
    <mergeCell ref="L69:M69"/>
    <mergeCell ref="F70:H70"/>
    <mergeCell ref="L70:M70"/>
    <mergeCell ref="F71:H71"/>
    <mergeCell ref="L71:M71"/>
    <mergeCell ref="F72:H72"/>
    <mergeCell ref="L72:M72"/>
    <mergeCell ref="A73:A84"/>
    <mergeCell ref="B73:B84"/>
    <mergeCell ref="C73:C76"/>
    <mergeCell ref="D73:D76"/>
    <mergeCell ref="F73:H73"/>
    <mergeCell ref="M73:N73"/>
    <mergeCell ref="F74:H74"/>
    <mergeCell ref="M74:N74"/>
    <mergeCell ref="F75:H75"/>
    <mergeCell ref="M75:N75"/>
    <mergeCell ref="F76:H76"/>
    <mergeCell ref="M76:N76"/>
    <mergeCell ref="C77:C80"/>
    <mergeCell ref="D77:D80"/>
    <mergeCell ref="F77:H77"/>
    <mergeCell ref="M77:N77"/>
    <mergeCell ref="F78:H78"/>
    <mergeCell ref="M78:N78"/>
    <mergeCell ref="F79:H79"/>
    <mergeCell ref="M79:N79"/>
    <mergeCell ref="F80:H80"/>
    <mergeCell ref="M80:N80"/>
    <mergeCell ref="C81:C84"/>
    <mergeCell ref="D81:D84"/>
    <mergeCell ref="F81:H81"/>
    <mergeCell ref="M81:N81"/>
    <mergeCell ref="F82:H82"/>
    <mergeCell ref="M82:N82"/>
    <mergeCell ref="F83:H83"/>
    <mergeCell ref="M83:N83"/>
    <mergeCell ref="F84:H84"/>
    <mergeCell ref="M84:N84"/>
    <mergeCell ref="M85:N85"/>
    <mergeCell ref="A86:A91"/>
    <mergeCell ref="B86:B91"/>
    <mergeCell ref="C86:C87"/>
    <mergeCell ref="D86:D87"/>
    <mergeCell ref="F86:I87"/>
    <mergeCell ref="J86:J87"/>
    <mergeCell ref="K86:K87"/>
    <mergeCell ref="L86:N87"/>
    <mergeCell ref="C88:C89"/>
    <mergeCell ref="D88:D89"/>
    <mergeCell ref="F88:I89"/>
    <mergeCell ref="J88:J89"/>
    <mergeCell ref="K88:K89"/>
    <mergeCell ref="L88:N89"/>
    <mergeCell ref="C90:C91"/>
    <mergeCell ref="D90:D91"/>
    <mergeCell ref="F90:I91"/>
    <mergeCell ref="J90:J91"/>
    <mergeCell ref="K90:K91"/>
    <mergeCell ref="L90:N91"/>
    <mergeCell ref="F92:I92"/>
    <mergeCell ref="L92:N92"/>
    <mergeCell ref="B93:B94"/>
    <mergeCell ref="C93:C94"/>
    <mergeCell ref="D93:D94"/>
    <mergeCell ref="F93:I94"/>
    <mergeCell ref="J93:J94"/>
    <mergeCell ref="K93:K94"/>
    <mergeCell ref="L93:N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L105:N105"/>
    <mergeCell ref="B106:B111"/>
    <mergeCell ref="C106:C107"/>
    <mergeCell ref="D106:D107"/>
    <mergeCell ref="F106:I107"/>
    <mergeCell ref="J106:J107"/>
    <mergeCell ref="K106:K107"/>
    <mergeCell ref="L106:N107"/>
    <mergeCell ref="C108:C109"/>
    <mergeCell ref="D108:D109"/>
    <mergeCell ref="F108:I109"/>
    <mergeCell ref="J108:J109"/>
    <mergeCell ref="K108:K109"/>
    <mergeCell ref="L108:N109"/>
    <mergeCell ref="C110:C111"/>
    <mergeCell ref="D110:D111"/>
    <mergeCell ref="F110:I111"/>
    <mergeCell ref="J110:J111"/>
    <mergeCell ref="K110:K111"/>
    <mergeCell ref="L110:N111"/>
    <mergeCell ref="F112:I112"/>
    <mergeCell ref="L112:N112"/>
    <mergeCell ref="B113:B114"/>
    <mergeCell ref="C113:C114"/>
    <mergeCell ref="D113:D114"/>
    <mergeCell ref="F113:I114"/>
    <mergeCell ref="J113:J114"/>
    <mergeCell ref="K113:K114"/>
    <mergeCell ref="L113:N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L125:N125"/>
    <mergeCell ref="B126:B131"/>
    <mergeCell ref="C126:C127"/>
    <mergeCell ref="D126:D127"/>
    <mergeCell ref="F126:I127"/>
    <mergeCell ref="J126:J127"/>
    <mergeCell ref="K126:K127"/>
    <mergeCell ref="L126:N127"/>
    <mergeCell ref="A127:A130"/>
    <mergeCell ref="C128:C129"/>
    <mergeCell ref="D128:D129"/>
    <mergeCell ref="F128:I129"/>
    <mergeCell ref="J128:J129"/>
    <mergeCell ref="K128:K129"/>
    <mergeCell ref="L128:N129"/>
    <mergeCell ref="C130:C131"/>
    <mergeCell ref="D130:D131"/>
    <mergeCell ref="F130:I131"/>
    <mergeCell ref="J130:J131"/>
    <mergeCell ref="K130:K131"/>
    <mergeCell ref="L130:N131"/>
    <mergeCell ref="F132:I132"/>
    <mergeCell ref="L132:N132"/>
    <mergeCell ref="B133:B138"/>
    <mergeCell ref="C133:C134"/>
    <mergeCell ref="D133:D134"/>
    <mergeCell ref="F133:I134"/>
    <mergeCell ref="J133:J134"/>
    <mergeCell ref="K133:K134"/>
    <mergeCell ref="L133:N134"/>
    <mergeCell ref="C135:C136"/>
    <mergeCell ref="D135:D136"/>
    <mergeCell ref="F135:I136"/>
    <mergeCell ref="J135:J136"/>
    <mergeCell ref="K135:K136"/>
    <mergeCell ref="L135:N136"/>
    <mergeCell ref="C137:C138"/>
    <mergeCell ref="D137:D138"/>
    <mergeCell ref="F137:I138"/>
    <mergeCell ref="J137:J138"/>
    <mergeCell ref="K137:K138"/>
    <mergeCell ref="L137:N138"/>
    <mergeCell ref="F139:I139"/>
    <mergeCell ref="L139:N139"/>
    <mergeCell ref="A142:G142"/>
    <mergeCell ref="A143:G143"/>
    <mergeCell ref="A144:I144"/>
    <mergeCell ref="C147:H147"/>
    <mergeCell ref="I147:N147"/>
    <mergeCell ref="O147:U147"/>
    <mergeCell ref="C148:H148"/>
    <mergeCell ref="I148:N148"/>
    <mergeCell ref="O148:U148"/>
    <mergeCell ref="C149:H149"/>
    <mergeCell ref="I149:N149"/>
    <mergeCell ref="O149:U149"/>
    <mergeCell ref="C150:H151"/>
    <mergeCell ref="I150:N151"/>
    <mergeCell ref="O150:U150"/>
    <mergeCell ref="O151:U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N153"/>
    <mergeCell ref="P152:Q153"/>
    <mergeCell ref="R152:R153"/>
    <mergeCell ref="S152:S153"/>
    <mergeCell ref="T152:U153"/>
    <mergeCell ref="D154:E154"/>
    <mergeCell ref="I154:J154"/>
    <mergeCell ref="M154:N154"/>
    <mergeCell ref="P154:Q154"/>
    <mergeCell ref="T154:U154"/>
    <mergeCell ref="D155:E155"/>
    <mergeCell ref="I155:J155"/>
    <mergeCell ref="M155:N155"/>
    <mergeCell ref="P155:Q155"/>
    <mergeCell ref="T155:U155"/>
    <mergeCell ref="D156:E156"/>
    <mergeCell ref="I156:J156"/>
    <mergeCell ref="M156:N156"/>
    <mergeCell ref="P156:Q156"/>
    <mergeCell ref="T156:U156"/>
    <mergeCell ref="D157:E157"/>
    <mergeCell ref="I157:J157"/>
    <mergeCell ref="M157:N157"/>
    <mergeCell ref="P157:Q157"/>
    <mergeCell ref="T157:U157"/>
    <mergeCell ref="D158:E158"/>
    <mergeCell ref="I158:J158"/>
    <mergeCell ref="M158:N158"/>
    <mergeCell ref="P158:Q158"/>
    <mergeCell ref="T158:U158"/>
    <mergeCell ref="A159:E159"/>
    <mergeCell ref="F159:T159"/>
    <mergeCell ref="A160:C160"/>
    <mergeCell ref="E160:G160"/>
    <mergeCell ref="H160:I160"/>
    <mergeCell ref="J160:K160"/>
    <mergeCell ref="L160:M160"/>
    <mergeCell ref="N160:P160"/>
    <mergeCell ref="Q160:T160"/>
    <mergeCell ref="A161:C161"/>
    <mergeCell ref="E161:G161"/>
    <mergeCell ref="H161:I161"/>
    <mergeCell ref="J161:K161"/>
    <mergeCell ref="L161:M161"/>
    <mergeCell ref="N161:P161"/>
    <mergeCell ref="Q161:T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Q246"/>
    <mergeCell ref="F247:H247"/>
    <mergeCell ref="J247:K247"/>
    <mergeCell ref="F248:H248"/>
    <mergeCell ref="J248:K248"/>
    <mergeCell ref="A249:A263"/>
    <mergeCell ref="B249:B263"/>
    <mergeCell ref="C249:C263"/>
    <mergeCell ref="D249:D263"/>
    <mergeCell ref="J249:K249"/>
    <mergeCell ref="O249:P249"/>
    <mergeCell ref="J250:K250"/>
    <mergeCell ref="O250:P250"/>
    <mergeCell ref="J251:K251"/>
    <mergeCell ref="O251:P251"/>
    <mergeCell ref="J252:K252"/>
    <mergeCell ref="O252:P252"/>
    <mergeCell ref="J253:K253"/>
    <mergeCell ref="O253:P253"/>
    <mergeCell ref="J254:K254"/>
    <mergeCell ref="O254:P254"/>
    <mergeCell ref="J255:K255"/>
    <mergeCell ref="O255:P255"/>
    <mergeCell ref="J256:K256"/>
    <mergeCell ref="O256:P256"/>
    <mergeCell ref="J257:K257"/>
    <mergeCell ref="O257:P257"/>
    <mergeCell ref="J258:K258"/>
    <mergeCell ref="O258:P258"/>
    <mergeCell ref="F259:G259"/>
    <mergeCell ref="O259:P259"/>
    <mergeCell ref="O260:P260"/>
    <mergeCell ref="O261:P261"/>
    <mergeCell ref="O262:P262"/>
    <mergeCell ref="O263:P263"/>
    <mergeCell ref="A264:A268"/>
    <mergeCell ref="B264:B268"/>
    <mergeCell ref="C264:C268"/>
    <mergeCell ref="D264:D268"/>
    <mergeCell ref="E264:E268"/>
    <mergeCell ref="J264:K264"/>
    <mergeCell ref="O264:P264"/>
    <mergeCell ref="J265:K265"/>
    <mergeCell ref="O265:P265"/>
    <mergeCell ref="J266:K266"/>
    <mergeCell ref="O266:P266"/>
    <mergeCell ref="J267:K267"/>
    <mergeCell ref="O267:P267"/>
    <mergeCell ref="J268:K268"/>
    <mergeCell ref="O268:P268"/>
    <mergeCell ref="A269:A280"/>
    <mergeCell ref="B269:B280"/>
    <mergeCell ref="C269:C280"/>
    <mergeCell ref="D269:D280"/>
    <mergeCell ref="E269:E272"/>
    <mergeCell ref="J269:K269"/>
    <mergeCell ref="O269:P269"/>
    <mergeCell ref="J270:K270"/>
    <mergeCell ref="O270:P270"/>
    <mergeCell ref="J271:K271"/>
    <mergeCell ref="O271:P271"/>
    <mergeCell ref="J272:K272"/>
    <mergeCell ref="O272:P272"/>
    <mergeCell ref="J273:K273"/>
    <mergeCell ref="O273:P273"/>
    <mergeCell ref="J274:K274"/>
    <mergeCell ref="O274:P274"/>
    <mergeCell ref="J275:K275"/>
    <mergeCell ref="O275:P275"/>
    <mergeCell ref="J276:K276"/>
    <mergeCell ref="O276:P276"/>
    <mergeCell ref="O277:P277"/>
    <mergeCell ref="O278:P278"/>
    <mergeCell ref="O279:P279"/>
    <mergeCell ref="O280:P280"/>
    <mergeCell ref="J281:K281"/>
    <mergeCell ref="O281:P281"/>
    <mergeCell ref="A282:A291"/>
    <mergeCell ref="C282:C291"/>
    <mergeCell ref="D282:D291"/>
    <mergeCell ref="F282:H283"/>
    <mergeCell ref="I282:I283"/>
    <mergeCell ref="J282:K283"/>
    <mergeCell ref="Q282:Q283"/>
    <mergeCell ref="F284:G284"/>
    <mergeCell ref="J284:K284"/>
    <mergeCell ref="M284:P284"/>
    <mergeCell ref="F285:G285"/>
    <mergeCell ref="J285:K285"/>
    <mergeCell ref="M285:P285"/>
    <mergeCell ref="F286:G286"/>
    <mergeCell ref="J286:K286"/>
    <mergeCell ref="M286:P286"/>
    <mergeCell ref="F287:G287"/>
    <mergeCell ref="J287:K287"/>
    <mergeCell ref="M287:P287"/>
    <mergeCell ref="J288:K288"/>
    <mergeCell ref="F289:G289"/>
    <mergeCell ref="J289:K289"/>
    <mergeCell ref="M289:P289"/>
    <mergeCell ref="F290:G290"/>
    <mergeCell ref="J290:K290"/>
    <mergeCell ref="M290:P290"/>
    <mergeCell ref="F291:G291"/>
    <mergeCell ref="J291:K291"/>
    <mergeCell ref="M291:P291"/>
    <mergeCell ref="F292:H292"/>
    <mergeCell ref="J292:K292"/>
    <mergeCell ref="A293:A302"/>
    <mergeCell ref="C293:C302"/>
    <mergeCell ref="D293:D294"/>
    <mergeCell ref="J293:K293"/>
    <mergeCell ref="J294:K294"/>
    <mergeCell ref="M294:P294"/>
    <mergeCell ref="D295:D298"/>
    <mergeCell ref="J295:K295"/>
    <mergeCell ref="M295:P295"/>
    <mergeCell ref="M296:P296"/>
    <mergeCell ref="M297:P297"/>
    <mergeCell ref="M298:P298"/>
    <mergeCell ref="D299:D302"/>
    <mergeCell ref="F299:G299"/>
    <mergeCell ref="M299:P299"/>
    <mergeCell ref="M300:P300"/>
    <mergeCell ref="M301:P301"/>
    <mergeCell ref="M302:P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Q303:Q304"/>
    <mergeCell ref="A305:A312"/>
    <mergeCell ref="C305:C312"/>
    <mergeCell ref="D305:D307"/>
    <mergeCell ref="F305:G305"/>
    <mergeCell ref="J305:K305"/>
    <mergeCell ref="F306:G306"/>
    <mergeCell ref="M306:P306"/>
    <mergeCell ref="F307:G307"/>
    <mergeCell ref="M307:P307"/>
    <mergeCell ref="D308:D310"/>
    <mergeCell ref="F308:G308"/>
    <mergeCell ref="L308:P308"/>
    <mergeCell ref="F309:G309"/>
    <mergeCell ref="L309:P309"/>
    <mergeCell ref="F310:G310"/>
    <mergeCell ref="L310:P310"/>
    <mergeCell ref="D311:D312"/>
    <mergeCell ref="F311:H312"/>
    <mergeCell ref="I311:I312"/>
    <mergeCell ref="J311:K312"/>
    <mergeCell ref="Q311:Q312"/>
    <mergeCell ref="F313:H313"/>
    <mergeCell ref="J313:K313"/>
    <mergeCell ref="A314:A323"/>
    <mergeCell ref="C314:C323"/>
    <mergeCell ref="D314:D315"/>
    <mergeCell ref="F314:H315"/>
    <mergeCell ref="I314:I315"/>
    <mergeCell ref="J314:K315"/>
    <mergeCell ref="Q314:Q315"/>
    <mergeCell ref="D316:D319"/>
    <mergeCell ref="F316:G316"/>
    <mergeCell ref="F317:G317"/>
    <mergeCell ref="F318:G318"/>
    <mergeCell ref="F319:G319"/>
    <mergeCell ref="D320:D323"/>
    <mergeCell ref="F321:G321"/>
    <mergeCell ref="F322:G322"/>
    <mergeCell ref="F323:G323"/>
    <mergeCell ref="A324:A327"/>
    <mergeCell ref="B324:B327"/>
    <mergeCell ref="C324:C327"/>
    <mergeCell ref="D324:D327"/>
    <mergeCell ref="E324:E327"/>
    <mergeCell ref="F325:G325"/>
    <mergeCell ref="F326:G326"/>
    <mergeCell ref="F327:G327"/>
    <mergeCell ref="A328:A341"/>
    <mergeCell ref="B328:B341"/>
    <mergeCell ref="C328:C341"/>
    <mergeCell ref="D328:D329"/>
    <mergeCell ref="I328:I329"/>
    <mergeCell ref="J328:K329"/>
    <mergeCell ref="Q328:Q329"/>
    <mergeCell ref="D330:D331"/>
    <mergeCell ref="I330:I331"/>
    <mergeCell ref="J330:K331"/>
    <mergeCell ref="Q330:Q331"/>
    <mergeCell ref="D332:D341"/>
    <mergeCell ref="I332:I341"/>
    <mergeCell ref="J332:K341"/>
    <mergeCell ref="Q332:Q341"/>
    <mergeCell ref="J342:K342"/>
    <mergeCell ref="A346:J346"/>
    <mergeCell ref="I347:K347"/>
    <mergeCell ref="I348:K348"/>
    <mergeCell ref="I349:K349"/>
    <mergeCell ref="A350:J350"/>
    <mergeCell ref="A352:A353"/>
    <mergeCell ref="B352:B353"/>
    <mergeCell ref="C352:C353"/>
    <mergeCell ref="D352:D353"/>
    <mergeCell ref="E352:E353"/>
    <mergeCell ref="F352:K352"/>
    <mergeCell ref="F353:G353"/>
    <mergeCell ref="F354:G354"/>
    <mergeCell ref="A355:A368"/>
    <mergeCell ref="B355:B368"/>
    <mergeCell ref="C355:C368"/>
    <mergeCell ref="D355:D368"/>
    <mergeCell ref="E355:E358"/>
    <mergeCell ref="E359:E363"/>
    <mergeCell ref="F362:F363"/>
    <mergeCell ref="G362:G363"/>
    <mergeCell ref="H362:H363"/>
    <mergeCell ref="I362:I363"/>
    <mergeCell ref="J362:J363"/>
    <mergeCell ref="K362:K363"/>
    <mergeCell ref="E364:E368"/>
    <mergeCell ref="F367:F368"/>
    <mergeCell ref="G367:G368"/>
    <mergeCell ref="H367:H368"/>
    <mergeCell ref="I367:I368"/>
    <mergeCell ref="J367:J368"/>
    <mergeCell ref="K367:K368"/>
    <mergeCell ref="A369:A372"/>
    <mergeCell ref="B369:B372"/>
    <mergeCell ref="C369:C372"/>
    <mergeCell ref="D369:D372"/>
    <mergeCell ref="E369:E372"/>
    <mergeCell ref="A373:A384"/>
    <mergeCell ref="B373:B384"/>
    <mergeCell ref="C373:C384"/>
    <mergeCell ref="D373:D384"/>
    <mergeCell ref="E373:E376"/>
    <mergeCell ref="E377:E380"/>
    <mergeCell ref="E381:E384"/>
    <mergeCell ref="A386:A398"/>
    <mergeCell ref="B386:B398"/>
    <mergeCell ref="C386:C398"/>
    <mergeCell ref="D386:D398"/>
    <mergeCell ref="E386:E389"/>
    <mergeCell ref="E390:E393"/>
    <mergeCell ref="E394:E398"/>
    <mergeCell ref="F397:F398"/>
    <mergeCell ref="G397:G398"/>
    <mergeCell ref="H397:H398"/>
    <mergeCell ref="I397:I398"/>
    <mergeCell ref="J397:J398"/>
    <mergeCell ref="K397:K398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372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58"/>
  <sheetViews>
    <sheetView colorId="64" defaultGridColor="true" rightToLeft="false" showFormulas="false" showGridLines="true" showOutlineSymbols="true" showRowColHeaders="true" showZeros="true" tabSelected="false" topLeftCell="A399" view="normal" windowProtection="false" workbookViewId="0" zoomScale="130" zoomScaleNormal="130" zoomScalePageLayoutView="100">
      <selection activeCell="G419" activeCellId="0" pane="topLeft" sqref="G419"/>
    </sheetView>
  </sheetViews>
  <sheetFormatPr defaultRowHeight="15"/>
  <cols>
    <col collapsed="false" hidden="false" max="1" min="1" style="0" width="8.70918367346939"/>
    <col collapsed="false" hidden="false" max="2" min="2" style="0" width="18.5765306122449"/>
    <col collapsed="false" hidden="false" max="3" min="3" style="0" width="17.7091836734694"/>
    <col collapsed="false" hidden="false" max="4" min="4" style="0" width="17.1428571428571"/>
    <col collapsed="false" hidden="false" max="5" min="5" style="0" width="14.1479591836735"/>
    <col collapsed="false" hidden="false" max="6" min="6" style="0" width="18"/>
    <col collapsed="false" hidden="false" max="7" min="7" style="0" width="15.7142857142857"/>
    <col collapsed="false" hidden="false" max="8" min="8" style="0" width="12.5714285714286"/>
    <col collapsed="false" hidden="false" max="9" min="9" style="0" width="10.9948979591837"/>
    <col collapsed="false" hidden="false" max="10" min="10" style="0" width="8.70918367346939"/>
    <col collapsed="false" hidden="false" max="11" min="11" style="0" width="10.4744897959184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30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7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0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2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3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12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15.7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15.7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15.7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15.7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15.7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15.7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15.7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15.7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15.7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12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82.9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90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110.4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true" hidden="true" ht="15.6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30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105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150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195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75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150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180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180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90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150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195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60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120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195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90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20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9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12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47.2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2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2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9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3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4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4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12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5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6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7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8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5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6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7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8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45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120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false" ht="15.25" outlineLevel="0" r="389">
      <c r="A389" s="652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collapsed="false" customFormat="true" customHeight="false" hidden="false" ht="14.05" outlineLevel="0" r="390" s="979">
      <c r="A390" s="998" t="s">
        <v>82</v>
      </c>
      <c r="B390" s="998"/>
      <c r="C390" s="998"/>
      <c r="D390" s="998"/>
      <c r="E390" s="998"/>
      <c r="F390" s="998"/>
      <c r="G390" s="998"/>
      <c r="H390" s="998"/>
      <c r="I390" s="998"/>
      <c r="J390" s="998"/>
      <c r="K390" s="999"/>
    </row>
    <row collapsed="false" customFormat="false" customHeight="true" hidden="false" ht="57" outlineLevel="0" r="391">
      <c r="A391" s="3"/>
      <c r="B391" s="3"/>
      <c r="C391" s="3"/>
      <c r="D391" s="3"/>
      <c r="E391" s="3"/>
      <c r="F391" s="3"/>
      <c r="G391" s="3"/>
      <c r="H391" s="3"/>
      <c r="I391" s="981" t="s">
        <v>535</v>
      </c>
      <c r="J391" s="981"/>
      <c r="K391" s="981"/>
    </row>
    <row collapsed="false" customFormat="false" customHeight="true" hidden="false" ht="34.6" outlineLevel="0" r="392">
      <c r="A392" s="3"/>
      <c r="B392" s="3"/>
      <c r="C392" s="3"/>
      <c r="D392" s="3"/>
      <c r="E392" s="3"/>
      <c r="F392" s="3"/>
      <c r="G392" s="3"/>
      <c r="H392" s="3"/>
      <c r="I392" s="982" t="s">
        <v>2</v>
      </c>
      <c r="J392" s="982"/>
      <c r="K392" s="982"/>
    </row>
    <row collapsed="false" customFormat="false" customHeight="true" hidden="false" ht="15.25" outlineLevel="0" r="393">
      <c r="A393" s="3"/>
      <c r="B393" s="3"/>
      <c r="C393" s="3"/>
      <c r="D393" s="3"/>
      <c r="E393" s="3"/>
      <c r="F393" s="3"/>
      <c r="G393" s="3"/>
      <c r="H393" s="3"/>
      <c r="I393" s="982" t="s">
        <v>524</v>
      </c>
      <c r="J393" s="982"/>
      <c r="K393" s="982"/>
    </row>
    <row collapsed="false" customFormat="false" customHeight="false" hidden="false" ht="15.25" outlineLevel="0" r="394">
      <c r="A394" s="803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collapsed="false" customFormat="false" customHeight="true" hidden="false" ht="15.65" outlineLevel="0" r="395">
      <c r="A395" s="6" t="s">
        <v>541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collapsed="false" customFormat="false" customHeight="false" hidden="false" ht="15.25" outlineLevel="0" r="396">
      <c r="A396" s="803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collapsed="false" customFormat="false" customHeight="true" hidden="false" ht="76.2" outlineLevel="0" r="397">
      <c r="A397" s="66" t="s">
        <v>189</v>
      </c>
      <c r="B397" s="66" t="s">
        <v>235</v>
      </c>
      <c r="C397" s="66" t="s">
        <v>87</v>
      </c>
      <c r="D397" s="66" t="s">
        <v>236</v>
      </c>
      <c r="E397" s="66" t="s">
        <v>89</v>
      </c>
      <c r="F397" s="66" t="s">
        <v>237</v>
      </c>
      <c r="G397" s="66"/>
      <c r="H397" s="66"/>
      <c r="I397" s="66"/>
      <c r="J397" s="66"/>
      <c r="K397" s="66"/>
    </row>
    <row collapsed="false" customFormat="false" customHeight="true" hidden="false" ht="42.2" outlineLevel="0" r="398">
      <c r="A398" s="66"/>
      <c r="B398" s="66"/>
      <c r="C398" s="66"/>
      <c r="D398" s="66"/>
      <c r="E398" s="66"/>
      <c r="F398" s="66" t="s">
        <v>93</v>
      </c>
      <c r="G398" s="66"/>
      <c r="H398" s="66" t="s">
        <v>94</v>
      </c>
      <c r="I398" s="66" t="s">
        <v>95</v>
      </c>
      <c r="J398" s="66" t="s">
        <v>96</v>
      </c>
      <c r="K398" s="66" t="s">
        <v>97</v>
      </c>
    </row>
    <row collapsed="false" customFormat="false" customHeight="true" hidden="false" ht="14.1" outlineLevel="0" r="399">
      <c r="A399" s="70" t="n">
        <v>1</v>
      </c>
      <c r="B399" s="70" t="n">
        <v>2</v>
      </c>
      <c r="C399" s="70" t="n">
        <v>3</v>
      </c>
      <c r="D399" s="70" t="n">
        <v>4</v>
      </c>
      <c r="E399" s="70" t="n">
        <v>5</v>
      </c>
      <c r="F399" s="70" t="n">
        <v>6</v>
      </c>
      <c r="G399" s="70"/>
      <c r="H399" s="70" t="n">
        <v>7</v>
      </c>
      <c r="I399" s="70" t="n">
        <v>8</v>
      </c>
      <c r="J399" s="70" t="n">
        <v>9</v>
      </c>
      <c r="K399" s="70" t="n">
        <v>10</v>
      </c>
    </row>
    <row collapsed="false" customFormat="false" customHeight="true" hidden="false" ht="15" outlineLevel="0" r="400">
      <c r="A400" s="66" t="s">
        <v>15</v>
      </c>
      <c r="B400" s="66" t="s">
        <v>50</v>
      </c>
      <c r="C400" s="66" t="s">
        <v>542</v>
      </c>
      <c r="D400" s="66" t="s">
        <v>283</v>
      </c>
      <c r="E400" s="66" t="n">
        <v>2017</v>
      </c>
      <c r="F400" s="66" t="s">
        <v>543</v>
      </c>
      <c r="G400" s="79" t="n">
        <f aca="false">H400+I400+J400+K400</f>
        <v>914.7</v>
      </c>
      <c r="H400" s="66" t="n">
        <v>0</v>
      </c>
      <c r="I400" s="66" t="n">
        <v>0</v>
      </c>
      <c r="J400" s="66" t="n">
        <v>0</v>
      </c>
      <c r="K400" s="79" t="n">
        <f aca="false">K412</f>
        <v>914.7</v>
      </c>
    </row>
    <row collapsed="false" customFormat="false" customHeight="true" hidden="false" ht="32.25" outlineLevel="0" r="40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</row>
    <row collapsed="false" customFormat="false" customHeight="true" hidden="false" ht="11.15" outlineLevel="0" r="402">
      <c r="A402" s="66"/>
      <c r="B402" s="66"/>
      <c r="C402" s="66"/>
      <c r="D402" s="66"/>
      <c r="E402" s="66"/>
      <c r="F402" s="66"/>
      <c r="G402" s="79"/>
      <c r="H402" s="66"/>
      <c r="I402" s="66"/>
      <c r="J402" s="66"/>
      <c r="K402" s="79"/>
    </row>
    <row collapsed="false" customFormat="false" customHeight="true" hidden="true" ht="24.75" outlineLevel="0" r="403">
      <c r="A403" s="66"/>
      <c r="B403" s="66"/>
      <c r="C403" s="66"/>
      <c r="D403" s="66"/>
      <c r="E403" s="66"/>
      <c r="F403" s="66"/>
      <c r="G403" s="79"/>
      <c r="H403" s="66"/>
      <c r="I403" s="66"/>
      <c r="J403" s="66"/>
      <c r="K403" s="79"/>
    </row>
    <row collapsed="false" customFormat="false" customHeight="true" hidden="false" ht="24.75" outlineLevel="0" r="404">
      <c r="A404" s="66"/>
      <c r="B404" s="66"/>
      <c r="C404" s="66"/>
      <c r="D404" s="66"/>
      <c r="E404" s="66" t="n">
        <v>2018</v>
      </c>
      <c r="F404" s="66" t="s">
        <v>107</v>
      </c>
      <c r="G404" s="79" t="n">
        <f aca="false">H404+I404+J404+K404</f>
        <v>1357</v>
      </c>
      <c r="H404" s="82" t="n">
        <v>0</v>
      </c>
      <c r="I404" s="146" t="n">
        <v>0</v>
      </c>
      <c r="J404" s="82" t="n">
        <v>0</v>
      </c>
      <c r="K404" s="79" t="n">
        <f aca="false">K415</f>
        <v>1357</v>
      </c>
    </row>
    <row collapsed="false" customFormat="false" customHeight="true" hidden="false" ht="18.65" outlineLevel="0" r="405">
      <c r="A405" s="66"/>
      <c r="B405" s="66"/>
      <c r="C405" s="66"/>
      <c r="D405" s="66"/>
      <c r="E405" s="66"/>
      <c r="F405" s="66"/>
      <c r="G405" s="79"/>
      <c r="H405" s="82"/>
      <c r="I405" s="146"/>
      <c r="J405" s="82"/>
      <c r="K405" s="79"/>
    </row>
    <row collapsed="false" customFormat="false" customHeight="true" hidden="false" ht="14.1" outlineLevel="0" r="406">
      <c r="A406" s="66"/>
      <c r="B406" s="66"/>
      <c r="C406" s="66"/>
      <c r="D406" s="66"/>
      <c r="E406" s="66" t="n">
        <v>2019</v>
      </c>
      <c r="F406" s="66" t="s">
        <v>107</v>
      </c>
      <c r="G406" s="79" t="n">
        <f aca="false">H406+I406+J406+K406</f>
        <v>1357</v>
      </c>
      <c r="H406" s="82" t="n">
        <v>0</v>
      </c>
      <c r="I406" s="146" t="n">
        <v>0</v>
      </c>
      <c r="J406" s="82" t="n">
        <v>0</v>
      </c>
      <c r="K406" s="79" t="n">
        <f aca="false">K417</f>
        <v>1357</v>
      </c>
    </row>
    <row collapsed="false" customFormat="false" customHeight="true" hidden="false" ht="15" outlineLevel="0" r="407">
      <c r="A407" s="66"/>
      <c r="B407" s="66"/>
      <c r="C407" s="66"/>
      <c r="D407" s="66"/>
      <c r="E407" s="66"/>
      <c r="F407" s="66"/>
      <c r="G407" s="79"/>
      <c r="H407" s="82"/>
      <c r="I407" s="146"/>
      <c r="J407" s="82"/>
      <c r="K407" s="79"/>
    </row>
    <row collapsed="false" customFormat="false" customHeight="true" hidden="false" ht="18.75" outlineLevel="0" r="408">
      <c r="A408" s="68"/>
      <c r="B408" s="85"/>
      <c r="C408" s="68"/>
      <c r="D408" s="836"/>
      <c r="E408" s="66"/>
      <c r="F408" s="86" t="s">
        <v>100</v>
      </c>
      <c r="G408" s="90" t="n">
        <f aca="false">G400+G404+G406</f>
        <v>3628.7</v>
      </c>
      <c r="H408" s="92" t="n">
        <f aca="false">H406+H404+H402</f>
        <v>0</v>
      </c>
      <c r="I408" s="92" t="n">
        <f aca="false">I406+I404+I402</f>
        <v>0</v>
      </c>
      <c r="J408" s="92" t="n">
        <f aca="false">J406+J404+J402</f>
        <v>0</v>
      </c>
      <c r="K408" s="90" t="n">
        <f aca="false">K400+K404+K406</f>
        <v>3628.7</v>
      </c>
    </row>
    <row collapsed="false" customFormat="false" customHeight="true" hidden="false" ht="14.1" outlineLevel="0" r="409">
      <c r="A409" s="66" t="s">
        <v>39</v>
      </c>
      <c r="B409" s="961" t="s">
        <v>53</v>
      </c>
      <c r="C409" s="68" t="s">
        <v>544</v>
      </c>
      <c r="D409" s="836" t="s">
        <v>285</v>
      </c>
      <c r="E409" s="66"/>
      <c r="F409" s="66"/>
      <c r="G409" s="90"/>
      <c r="H409" s="92"/>
      <c r="I409" s="92"/>
      <c r="J409" s="92"/>
      <c r="K409" s="90"/>
    </row>
    <row collapsed="false" customFormat="false" customHeight="false" hidden="false" ht="12.85" outlineLevel="0" r="410">
      <c r="A410" s="66"/>
      <c r="B410" s="961"/>
      <c r="C410" s="961"/>
      <c r="D410" s="836"/>
      <c r="E410" s="66"/>
      <c r="F410" s="66"/>
      <c r="G410" s="90"/>
      <c r="H410" s="92"/>
      <c r="I410" s="92"/>
      <c r="J410" s="92"/>
      <c r="K410" s="90"/>
    </row>
    <row collapsed="false" customFormat="false" customHeight="false" hidden="false" ht="12.85" outlineLevel="0" r="411">
      <c r="A411" s="66"/>
      <c r="B411" s="961"/>
      <c r="C411" s="961"/>
      <c r="D411" s="836"/>
      <c r="E411" s="66"/>
      <c r="F411" s="66"/>
      <c r="G411" s="90"/>
      <c r="H411" s="92"/>
      <c r="I411" s="92"/>
      <c r="J411" s="92"/>
      <c r="K411" s="90"/>
    </row>
    <row collapsed="false" customFormat="false" customHeight="true" hidden="false" ht="14.1" outlineLevel="0" r="412">
      <c r="A412" s="66"/>
      <c r="B412" s="961"/>
      <c r="C412" s="961"/>
      <c r="D412" s="961"/>
      <c r="E412" s="66" t="n">
        <v>2017</v>
      </c>
      <c r="F412" s="66" t="s">
        <v>543</v>
      </c>
      <c r="G412" s="79" t="n">
        <f aca="false">H412+I412+J412+K412</f>
        <v>914.7</v>
      </c>
      <c r="H412" s="82" t="n">
        <v>0</v>
      </c>
      <c r="I412" s="82" t="n">
        <v>0</v>
      </c>
      <c r="J412" s="82" t="n">
        <v>0</v>
      </c>
      <c r="K412" s="79" t="n">
        <v>914.7</v>
      </c>
    </row>
    <row collapsed="false" customFormat="false" customHeight="true" hidden="false" ht="14.1" outlineLevel="0" r="413">
      <c r="A413" s="66"/>
      <c r="B413" s="961"/>
      <c r="C413" s="961"/>
      <c r="D413" s="961"/>
      <c r="E413" s="66"/>
      <c r="F413" s="66"/>
      <c r="G413" s="79"/>
      <c r="H413" s="82"/>
      <c r="I413" s="82"/>
      <c r="J413" s="82"/>
      <c r="K413" s="79"/>
    </row>
    <row collapsed="false" customFormat="false" customHeight="true" hidden="false" ht="19.15" outlineLevel="0" r="414">
      <c r="A414" s="66"/>
      <c r="B414" s="961"/>
      <c r="C414" s="961"/>
      <c r="D414" s="961"/>
      <c r="E414" s="66"/>
      <c r="F414" s="66"/>
      <c r="G414" s="79"/>
      <c r="H414" s="82"/>
      <c r="I414" s="82"/>
      <c r="J414" s="82"/>
      <c r="K414" s="79"/>
    </row>
    <row collapsed="false" customFormat="false" customHeight="true" hidden="false" ht="14.1" outlineLevel="0" r="415">
      <c r="A415" s="66"/>
      <c r="B415" s="961"/>
      <c r="C415" s="961"/>
      <c r="D415" s="961"/>
      <c r="E415" s="66" t="n">
        <v>2018</v>
      </c>
      <c r="F415" s="66" t="s">
        <v>107</v>
      </c>
      <c r="G415" s="79" t="n">
        <f aca="false">H415+I415+J415+K415</f>
        <v>1357</v>
      </c>
      <c r="H415" s="82" t="n">
        <v>0</v>
      </c>
      <c r="I415" s="146" t="n">
        <v>0</v>
      </c>
      <c r="J415" s="82" t="n">
        <v>0</v>
      </c>
      <c r="K415" s="79" t="n">
        <v>1357</v>
      </c>
    </row>
    <row collapsed="false" customFormat="false" customHeight="true" hidden="false" ht="30.35" outlineLevel="0" r="416">
      <c r="A416" s="66"/>
      <c r="B416" s="961"/>
      <c r="C416" s="961"/>
      <c r="D416" s="961"/>
      <c r="E416" s="66"/>
      <c r="F416" s="66"/>
      <c r="G416" s="79"/>
      <c r="H416" s="82"/>
      <c r="I416" s="146"/>
      <c r="J416" s="82"/>
      <c r="K416" s="79"/>
    </row>
    <row collapsed="false" customFormat="false" customHeight="true" hidden="false" ht="14.1" outlineLevel="0" r="417">
      <c r="A417" s="66"/>
      <c r="B417" s="961"/>
      <c r="C417" s="961"/>
      <c r="D417" s="961"/>
      <c r="E417" s="66" t="n">
        <v>2019</v>
      </c>
      <c r="F417" s="66" t="s">
        <v>107</v>
      </c>
      <c r="G417" s="79" t="n">
        <f aca="false">H417+I417+J417+K417</f>
        <v>1357</v>
      </c>
      <c r="H417" s="82" t="n">
        <v>0</v>
      </c>
      <c r="I417" s="82" t="n">
        <v>0</v>
      </c>
      <c r="J417" s="82" t="n">
        <v>0</v>
      </c>
      <c r="K417" s="79" t="n">
        <v>1357</v>
      </c>
    </row>
    <row collapsed="false" customFormat="false" customHeight="true" hidden="false" ht="24.5" outlineLevel="0" r="418">
      <c r="A418" s="66"/>
      <c r="B418" s="961"/>
      <c r="C418" s="961"/>
      <c r="D418" s="961"/>
      <c r="E418" s="66"/>
      <c r="F418" s="66"/>
      <c r="G418" s="79"/>
      <c r="H418" s="82"/>
      <c r="I418" s="82"/>
      <c r="J418" s="82"/>
      <c r="K418" s="79"/>
    </row>
    <row collapsed="false" customFormat="false" customHeight="true" hidden="false" ht="21.95" outlineLevel="0" r="419">
      <c r="A419" s="147"/>
      <c r="B419" s="85"/>
      <c r="C419" s="68"/>
      <c r="D419" s="836"/>
      <c r="E419" s="68"/>
      <c r="F419" s="86" t="s">
        <v>100</v>
      </c>
      <c r="G419" s="90" t="n">
        <f aca="false">G412+G415+G417</f>
        <v>3628.7</v>
      </c>
      <c r="H419" s="92" t="n">
        <f aca="false">H412+H415+H417</f>
        <v>0</v>
      </c>
      <c r="I419" s="92" t="n">
        <f aca="false">I412+I415+I417</f>
        <v>0</v>
      </c>
      <c r="J419" s="92" t="n">
        <f aca="false">J412+J415+J417</f>
        <v>0</v>
      </c>
      <c r="K419" s="90" t="n">
        <f aca="false">K412+K415+K417</f>
        <v>3628.7</v>
      </c>
    </row>
    <row collapsed="false" customFormat="false" customHeight="false" hidden="true" ht="15.75" outlineLevel="0" r="420">
      <c r="A420" s="385" t="s">
        <v>286</v>
      </c>
    </row>
    <row collapsed="false" customFormat="false" customHeight="false" hidden="true" ht="15.75" outlineLevel="0" r="421">
      <c r="A421" s="396" t="s">
        <v>186</v>
      </c>
      <c r="B421" s="396"/>
      <c r="C421" s="396"/>
      <c r="D421" s="396"/>
      <c r="E421" s="396"/>
      <c r="F421" s="396"/>
      <c r="G421" s="396"/>
      <c r="H421" s="396"/>
      <c r="I421" s="396"/>
      <c r="J421" s="396"/>
      <c r="K421" s="396"/>
    </row>
    <row collapsed="false" customFormat="false" customHeight="false" hidden="true" ht="15.75" outlineLevel="0" r="422">
      <c r="A422" s="396" t="s">
        <v>287</v>
      </c>
      <c r="B422" s="396"/>
      <c r="C422" s="396"/>
      <c r="D422" s="396"/>
      <c r="E422" s="396"/>
      <c r="F422" s="396"/>
      <c r="G422" s="396"/>
    </row>
    <row collapsed="false" customFormat="false" customHeight="false" hidden="true" ht="15.75" outlineLevel="0" r="423">
      <c r="A423" s="396" t="s">
        <v>288</v>
      </c>
      <c r="B423" s="396"/>
      <c r="C423" s="396"/>
      <c r="D423" s="396"/>
      <c r="E423" s="396"/>
      <c r="F423" s="396"/>
      <c r="G423" s="396"/>
      <c r="H423" s="396"/>
      <c r="I423" s="396"/>
      <c r="J423" s="396"/>
      <c r="K423" s="396"/>
    </row>
    <row collapsed="false" customFormat="false" customHeight="false" hidden="true" ht="15.75" outlineLevel="0" r="424">
      <c r="A424" s="387"/>
    </row>
    <row collapsed="false" customFormat="false" customHeight="true" hidden="true" ht="131.25" outlineLevel="0" r="425">
      <c r="A425" s="155" t="s">
        <v>189</v>
      </c>
      <c r="B425" s="31" t="s">
        <v>289</v>
      </c>
      <c r="C425" s="31" t="s">
        <v>290</v>
      </c>
      <c r="D425" s="31" t="s">
        <v>291</v>
      </c>
      <c r="E425" s="31" t="s">
        <v>292</v>
      </c>
      <c r="F425" s="31" t="s">
        <v>293</v>
      </c>
      <c r="G425" s="31" t="s">
        <v>470</v>
      </c>
      <c r="H425" s="31" t="s">
        <v>471</v>
      </c>
      <c r="I425" s="31"/>
      <c r="J425" s="31" t="s">
        <v>294</v>
      </c>
      <c r="K425" s="31" t="s">
        <v>295</v>
      </c>
    </row>
    <row collapsed="false" customFormat="false" customHeight="false" hidden="true" ht="15" outlineLevel="0" r="426">
      <c r="A426" s="36" t="s">
        <v>12</v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collapsed="false" customFormat="false" customHeight="false" hidden="true" ht="15" outlineLevel="0" r="427">
      <c r="A427" s="231" t="n">
        <v>1</v>
      </c>
      <c r="B427" s="231" t="n">
        <v>2</v>
      </c>
      <c r="C427" s="231" t="n">
        <v>3</v>
      </c>
      <c r="D427" s="231" t="n">
        <v>4</v>
      </c>
      <c r="E427" s="231" t="n">
        <v>5</v>
      </c>
      <c r="F427" s="231" t="n">
        <v>6</v>
      </c>
      <c r="G427" s="231" t="n">
        <v>7</v>
      </c>
      <c r="H427" s="599" t="n">
        <v>8</v>
      </c>
      <c r="I427" s="599"/>
      <c r="J427" s="231" t="n">
        <v>9</v>
      </c>
      <c r="K427" s="378" t="n">
        <v>10</v>
      </c>
    </row>
    <row collapsed="false" customFormat="false" customHeight="true" hidden="true" ht="120.75" outlineLevel="0" r="428">
      <c r="A428" s="38" t="n">
        <v>1</v>
      </c>
      <c r="B428" s="222" t="s">
        <v>296</v>
      </c>
      <c r="C428" s="35" t="s">
        <v>202</v>
      </c>
      <c r="D428" s="35" t="s">
        <v>297</v>
      </c>
      <c r="E428" s="35" t="s">
        <v>298</v>
      </c>
      <c r="F428" s="38" t="s">
        <v>183</v>
      </c>
      <c r="G428" s="222" t="n">
        <v>73.5</v>
      </c>
      <c r="H428" s="41" t="s">
        <v>472</v>
      </c>
      <c r="I428" s="41"/>
      <c r="J428" s="35" t="s">
        <v>299</v>
      </c>
      <c r="K428" s="281" t="s">
        <v>300</v>
      </c>
    </row>
    <row collapsed="false" customFormat="false" customHeight="true" hidden="true" ht="15" outlineLevel="0" r="429">
      <c r="A429" s="32" t="n">
        <v>2</v>
      </c>
      <c r="B429" s="233" t="s">
        <v>301</v>
      </c>
      <c r="C429" s="41" t="s">
        <v>204</v>
      </c>
      <c r="D429" s="41" t="s">
        <v>302</v>
      </c>
      <c r="E429" s="41" t="s">
        <v>298</v>
      </c>
      <c r="F429" s="217" t="s">
        <v>303</v>
      </c>
      <c r="G429" s="233" t="n">
        <v>1.2</v>
      </c>
      <c r="H429" s="41" t="s">
        <v>472</v>
      </c>
      <c r="I429" s="41"/>
      <c r="J429" s="41" t="s">
        <v>299</v>
      </c>
      <c r="K429" s="41" t="s">
        <v>300</v>
      </c>
    </row>
    <row collapsed="false" customFormat="false" customHeight="false" hidden="true" ht="165" outlineLevel="0" r="430">
      <c r="A430" s="32"/>
      <c r="B430" s="233"/>
      <c r="C430" s="41"/>
      <c r="D430" s="41"/>
      <c r="E430" s="41"/>
      <c r="F430" s="38" t="s">
        <v>304</v>
      </c>
      <c r="G430" s="233"/>
      <c r="H430" s="41"/>
      <c r="I430" s="41"/>
      <c r="J430" s="41"/>
      <c r="K430" s="41"/>
    </row>
    <row collapsed="false" customFormat="false" customHeight="true" hidden="true" ht="135.75" outlineLevel="0" r="431">
      <c r="A431" s="38" t="n">
        <v>3</v>
      </c>
      <c r="B431" s="222" t="s">
        <v>305</v>
      </c>
      <c r="C431" s="35" t="s">
        <v>204</v>
      </c>
      <c r="D431" s="35" t="s">
        <v>306</v>
      </c>
      <c r="E431" s="35" t="s">
        <v>298</v>
      </c>
      <c r="F431" s="38" t="s">
        <v>307</v>
      </c>
      <c r="G431" s="222" t="n">
        <v>10</v>
      </c>
      <c r="H431" s="41" t="s">
        <v>472</v>
      </c>
      <c r="I431" s="41"/>
      <c r="J431" s="35" t="s">
        <v>120</v>
      </c>
      <c r="K431" s="281" t="s">
        <v>300</v>
      </c>
    </row>
    <row collapsed="false" customFormat="false" customHeight="true" hidden="true" ht="120.75" outlineLevel="0" r="432">
      <c r="A432" s="38" t="n">
        <v>4</v>
      </c>
      <c r="B432" s="222" t="s">
        <v>308</v>
      </c>
      <c r="C432" s="35" t="s">
        <v>202</v>
      </c>
      <c r="D432" s="35" t="s">
        <v>309</v>
      </c>
      <c r="E432" s="35" t="s">
        <v>298</v>
      </c>
      <c r="F432" s="35" t="s">
        <v>183</v>
      </c>
      <c r="G432" s="222" t="n">
        <v>91</v>
      </c>
      <c r="H432" s="41" t="s">
        <v>472</v>
      </c>
      <c r="I432" s="41"/>
      <c r="J432" s="35" t="s">
        <v>310</v>
      </c>
      <c r="K432" s="281" t="s">
        <v>300</v>
      </c>
    </row>
    <row collapsed="false" customFormat="false" customHeight="true" hidden="true" ht="150.75" outlineLevel="0" r="433">
      <c r="A433" s="38" t="n">
        <v>5</v>
      </c>
      <c r="B433" s="222" t="s">
        <v>311</v>
      </c>
      <c r="C433" s="35" t="s">
        <v>312</v>
      </c>
      <c r="D433" s="222" t="s">
        <v>313</v>
      </c>
      <c r="E433" s="35" t="s">
        <v>298</v>
      </c>
      <c r="F433" s="35" t="s">
        <v>183</v>
      </c>
      <c r="G433" s="222" t="n">
        <v>165</v>
      </c>
      <c r="H433" s="41" t="s">
        <v>473</v>
      </c>
      <c r="I433" s="41"/>
      <c r="J433" s="35" t="s">
        <v>69</v>
      </c>
      <c r="K433" s="281" t="s">
        <v>300</v>
      </c>
    </row>
    <row collapsed="false" customFormat="false" customHeight="true" hidden="true" ht="150.75" outlineLevel="0" r="434">
      <c r="A434" s="38" t="n">
        <v>6</v>
      </c>
      <c r="B434" s="222" t="s">
        <v>314</v>
      </c>
      <c r="C434" s="35" t="s">
        <v>208</v>
      </c>
      <c r="D434" s="35" t="s">
        <v>315</v>
      </c>
      <c r="E434" s="35" t="s">
        <v>298</v>
      </c>
      <c r="F434" s="35" t="s">
        <v>183</v>
      </c>
      <c r="G434" s="222" t="n">
        <v>13.4</v>
      </c>
      <c r="H434" s="41" t="s">
        <v>472</v>
      </c>
      <c r="I434" s="41"/>
      <c r="J434" s="35" t="s">
        <v>310</v>
      </c>
      <c r="K434" s="281" t="s">
        <v>300</v>
      </c>
    </row>
    <row collapsed="false" customFormat="false" customHeight="true" hidden="true" ht="15" outlineLevel="0" r="435">
      <c r="A435" s="32" t="n">
        <v>7</v>
      </c>
      <c r="B435" s="233" t="s">
        <v>316</v>
      </c>
      <c r="C435" s="41" t="s">
        <v>204</v>
      </c>
      <c r="D435" s="41" t="s">
        <v>317</v>
      </c>
      <c r="E435" s="41" t="s">
        <v>298</v>
      </c>
      <c r="F435" s="217" t="s">
        <v>318</v>
      </c>
      <c r="G435" s="233" t="n">
        <v>100</v>
      </c>
      <c r="H435" s="41" t="s">
        <v>472</v>
      </c>
      <c r="I435" s="41"/>
      <c r="J435" s="41" t="s">
        <v>120</v>
      </c>
      <c r="K435" s="41" t="s">
        <v>300</v>
      </c>
    </row>
    <row collapsed="false" customFormat="false" customHeight="false" hidden="true" ht="15" outlineLevel="0" r="436">
      <c r="A436" s="32"/>
      <c r="B436" s="233"/>
      <c r="C436" s="41"/>
      <c r="D436" s="41"/>
      <c r="E436" s="41"/>
      <c r="F436" s="217"/>
      <c r="G436" s="233"/>
      <c r="H436" s="41"/>
      <c r="I436" s="41"/>
      <c r="J436" s="41"/>
      <c r="K436" s="41"/>
    </row>
    <row collapsed="false" customFormat="false" customHeight="false" hidden="true" ht="165" outlineLevel="0" r="437">
      <c r="A437" s="32"/>
      <c r="B437" s="233"/>
      <c r="C437" s="41"/>
      <c r="D437" s="41"/>
      <c r="E437" s="41"/>
      <c r="F437" s="38" t="s">
        <v>319</v>
      </c>
      <c r="G437" s="233"/>
      <c r="H437" s="41"/>
      <c r="I437" s="41"/>
      <c r="J437" s="41"/>
      <c r="K437" s="41"/>
    </row>
    <row collapsed="false" customFormat="false" customHeight="true" hidden="true" ht="15" outlineLevel="0" r="438">
      <c r="A438" s="32" t="n">
        <v>8</v>
      </c>
      <c r="B438" s="41" t="s">
        <v>320</v>
      </c>
      <c r="C438" s="41" t="s">
        <v>204</v>
      </c>
      <c r="D438" s="41" t="s">
        <v>321</v>
      </c>
      <c r="E438" s="41" t="s">
        <v>298</v>
      </c>
      <c r="F438" s="217" t="s">
        <v>322</v>
      </c>
      <c r="G438" s="233" t="n">
        <v>100</v>
      </c>
      <c r="H438" s="41" t="s">
        <v>472</v>
      </c>
      <c r="I438" s="41"/>
      <c r="J438" s="41" t="s">
        <v>120</v>
      </c>
      <c r="K438" s="41" t="s">
        <v>300</v>
      </c>
    </row>
    <row collapsed="false" customFormat="false" customHeight="false" hidden="true" ht="15" outlineLevel="0" r="439">
      <c r="A439" s="32"/>
      <c r="B439" s="41"/>
      <c r="C439" s="41"/>
      <c r="D439" s="41"/>
      <c r="E439" s="41"/>
      <c r="F439" s="217"/>
      <c r="G439" s="233"/>
      <c r="H439" s="41"/>
      <c r="I439" s="41"/>
      <c r="J439" s="41"/>
      <c r="K439" s="41"/>
    </row>
    <row collapsed="false" customFormat="false" customHeight="false" hidden="true" ht="165" outlineLevel="0" r="440">
      <c r="A440" s="32"/>
      <c r="B440" s="41"/>
      <c r="C440" s="41"/>
      <c r="D440" s="41"/>
      <c r="E440" s="41"/>
      <c r="F440" s="38" t="s">
        <v>323</v>
      </c>
      <c r="G440" s="233"/>
      <c r="H440" s="41"/>
      <c r="I440" s="41"/>
      <c r="J440" s="41"/>
      <c r="K440" s="41"/>
    </row>
    <row collapsed="false" customFormat="false" customHeight="true" hidden="true" ht="105.75" outlineLevel="0" r="441">
      <c r="A441" s="38" t="n">
        <v>9</v>
      </c>
      <c r="B441" s="35" t="s">
        <v>324</v>
      </c>
      <c r="C441" s="35" t="s">
        <v>212</v>
      </c>
      <c r="D441" s="35" t="s">
        <v>325</v>
      </c>
      <c r="E441" s="35" t="s">
        <v>298</v>
      </c>
      <c r="F441" s="35" t="s">
        <v>183</v>
      </c>
      <c r="G441" s="222" t="n">
        <v>17</v>
      </c>
      <c r="H441" s="41" t="s">
        <v>472</v>
      </c>
      <c r="I441" s="41"/>
      <c r="J441" s="35" t="s">
        <v>326</v>
      </c>
      <c r="K441" s="281" t="s">
        <v>300</v>
      </c>
    </row>
    <row collapsed="false" customFormat="false" customHeight="true" hidden="true" ht="135.75" outlineLevel="0" r="442">
      <c r="A442" s="38" t="n">
        <v>10</v>
      </c>
      <c r="B442" s="222" t="s">
        <v>327</v>
      </c>
      <c r="C442" s="35" t="s">
        <v>212</v>
      </c>
      <c r="D442" s="222" t="s">
        <v>328</v>
      </c>
      <c r="E442" s="35" t="s">
        <v>298</v>
      </c>
      <c r="F442" s="35" t="s">
        <v>183</v>
      </c>
      <c r="G442" s="35" t="n">
        <v>1</v>
      </c>
      <c r="H442" s="41" t="s">
        <v>472</v>
      </c>
      <c r="I442" s="41"/>
      <c r="J442" s="35" t="s">
        <v>120</v>
      </c>
      <c r="K442" s="281" t="s">
        <v>300</v>
      </c>
    </row>
    <row collapsed="false" customFormat="false" customHeight="true" hidden="true" ht="150.75" outlineLevel="0" r="443">
      <c r="A443" s="38" t="n">
        <v>11</v>
      </c>
      <c r="B443" s="222" t="s">
        <v>329</v>
      </c>
      <c r="C443" s="35" t="s">
        <v>204</v>
      </c>
      <c r="D443" s="35" t="s">
        <v>330</v>
      </c>
      <c r="E443" s="35" t="s">
        <v>331</v>
      </c>
      <c r="F443" s="38" t="s">
        <v>332</v>
      </c>
      <c r="G443" s="35" t="s">
        <v>183</v>
      </c>
      <c r="H443" s="41" t="s">
        <v>472</v>
      </c>
      <c r="I443" s="41"/>
      <c r="J443" s="35" t="s">
        <v>120</v>
      </c>
      <c r="K443" s="281" t="s">
        <v>300</v>
      </c>
    </row>
    <row collapsed="false" customFormat="false" customHeight="true" hidden="true" ht="15" outlineLevel="0" r="444">
      <c r="A444" s="32" t="n">
        <v>12</v>
      </c>
      <c r="B444" s="233" t="s">
        <v>333</v>
      </c>
      <c r="C444" s="41" t="s">
        <v>204</v>
      </c>
      <c r="D444" s="41" t="s">
        <v>334</v>
      </c>
      <c r="E444" s="41" t="s">
        <v>298</v>
      </c>
      <c r="F444" s="217" t="s">
        <v>335</v>
      </c>
      <c r="G444" s="41" t="s">
        <v>183</v>
      </c>
      <c r="H444" s="41" t="s">
        <v>472</v>
      </c>
      <c r="I444" s="41"/>
      <c r="J444" s="41" t="s">
        <v>120</v>
      </c>
      <c r="K444" s="41" t="s">
        <v>300</v>
      </c>
    </row>
    <row collapsed="false" customFormat="false" customHeight="false" hidden="true" ht="210" outlineLevel="0" r="445">
      <c r="A445" s="32"/>
      <c r="B445" s="233"/>
      <c r="C445" s="41"/>
      <c r="D445" s="41"/>
      <c r="E445" s="41"/>
      <c r="F445" s="38" t="s">
        <v>336</v>
      </c>
      <c r="G445" s="41"/>
      <c r="H445" s="41"/>
      <c r="I445" s="41"/>
      <c r="J445" s="41"/>
      <c r="K445" s="41"/>
    </row>
    <row collapsed="false" customFormat="false" customHeight="true" hidden="true" ht="15" outlineLevel="0" r="446">
      <c r="A446" s="32" t="n">
        <v>13</v>
      </c>
      <c r="B446" s="41" t="s">
        <v>337</v>
      </c>
      <c r="C446" s="41" t="s">
        <v>204</v>
      </c>
      <c r="D446" s="41" t="s">
        <v>338</v>
      </c>
      <c r="E446" s="41" t="s">
        <v>339</v>
      </c>
      <c r="F446" s="217" t="s">
        <v>340</v>
      </c>
      <c r="G446" s="41" t="n">
        <v>13</v>
      </c>
      <c r="H446" s="41" t="s">
        <v>472</v>
      </c>
      <c r="I446" s="41" t="s">
        <v>341</v>
      </c>
      <c r="J446" s="41"/>
      <c r="K446" s="41" t="s">
        <v>300</v>
      </c>
    </row>
    <row collapsed="false" customFormat="false" customHeight="false" hidden="true" ht="195" outlineLevel="0" r="447">
      <c r="A447" s="32"/>
      <c r="B447" s="41"/>
      <c r="C447" s="41"/>
      <c r="D447" s="41"/>
      <c r="E447" s="41"/>
      <c r="F447" s="38" t="s">
        <v>342</v>
      </c>
      <c r="G447" s="41"/>
      <c r="H447" s="41"/>
      <c r="I447" s="41"/>
      <c r="J447" s="41"/>
      <c r="K447" s="41"/>
    </row>
    <row collapsed="false" customFormat="false" customHeight="true" hidden="true" ht="120.75" outlineLevel="0" r="448">
      <c r="A448" s="38" t="n">
        <v>14</v>
      </c>
      <c r="B448" s="35" t="s">
        <v>343</v>
      </c>
      <c r="C448" s="35" t="s">
        <v>223</v>
      </c>
      <c r="D448" s="35" t="s">
        <v>344</v>
      </c>
      <c r="E448" s="35" t="s">
        <v>339</v>
      </c>
      <c r="F448" s="35" t="s">
        <v>183</v>
      </c>
      <c r="G448" s="35" t="n">
        <v>950</v>
      </c>
      <c r="H448" s="35" t="s">
        <v>472</v>
      </c>
      <c r="I448" s="41" t="s">
        <v>345</v>
      </c>
      <c r="J448" s="41"/>
      <c r="K448" s="281" t="s">
        <v>300</v>
      </c>
    </row>
    <row collapsed="false" customFormat="false" customHeight="true" hidden="true" ht="120.75" outlineLevel="0" r="449">
      <c r="A449" s="38" t="n">
        <v>15</v>
      </c>
      <c r="B449" s="35" t="s">
        <v>346</v>
      </c>
      <c r="C449" s="35" t="s">
        <v>223</v>
      </c>
      <c r="D449" s="35" t="s">
        <v>347</v>
      </c>
      <c r="E449" s="35" t="s">
        <v>339</v>
      </c>
      <c r="F449" s="35" t="s">
        <v>183</v>
      </c>
      <c r="G449" s="35" t="n">
        <v>95</v>
      </c>
      <c r="H449" s="35" t="s">
        <v>472</v>
      </c>
      <c r="I449" s="41" t="s">
        <v>348</v>
      </c>
      <c r="J449" s="41"/>
      <c r="K449" s="281" t="s">
        <v>300</v>
      </c>
    </row>
    <row collapsed="false" customFormat="false" customHeight="true" hidden="true" ht="15" outlineLevel="0" r="450">
      <c r="A450" s="32" t="n">
        <v>16</v>
      </c>
      <c r="B450" s="233" t="s">
        <v>349</v>
      </c>
      <c r="C450" s="41" t="s">
        <v>204</v>
      </c>
      <c r="D450" s="233" t="s">
        <v>350</v>
      </c>
      <c r="E450" s="41" t="s">
        <v>339</v>
      </c>
      <c r="F450" s="217" t="s">
        <v>303</v>
      </c>
      <c r="G450" s="41" t="n">
        <v>7.7</v>
      </c>
      <c r="H450" s="41" t="s">
        <v>472</v>
      </c>
      <c r="I450" s="41" t="s">
        <v>69</v>
      </c>
      <c r="J450" s="41"/>
      <c r="K450" s="41" t="s">
        <v>300</v>
      </c>
    </row>
    <row collapsed="false" customFormat="false" customHeight="false" hidden="true" ht="150" outlineLevel="0" r="451">
      <c r="A451" s="32"/>
      <c r="B451" s="233"/>
      <c r="C451" s="41"/>
      <c r="D451" s="233"/>
      <c r="E451" s="41"/>
      <c r="F451" s="38" t="s">
        <v>351</v>
      </c>
      <c r="G451" s="41"/>
      <c r="H451" s="41"/>
      <c r="I451" s="41"/>
      <c r="J451" s="41"/>
      <c r="K451" s="41"/>
    </row>
    <row collapsed="false" customFormat="false" customHeight="true" hidden="true" ht="105.75" outlineLevel="0" r="452">
      <c r="A452" s="38" t="n">
        <v>17</v>
      </c>
      <c r="B452" s="222" t="s">
        <v>352</v>
      </c>
      <c r="C452" s="35" t="s">
        <v>223</v>
      </c>
      <c r="D452" s="35" t="s">
        <v>353</v>
      </c>
      <c r="E452" s="35" t="s">
        <v>339</v>
      </c>
      <c r="F452" s="35" t="s">
        <v>183</v>
      </c>
      <c r="G452" s="222" t="n">
        <v>3890</v>
      </c>
      <c r="H452" s="35" t="s">
        <v>472</v>
      </c>
      <c r="I452" s="41" t="s">
        <v>69</v>
      </c>
      <c r="J452" s="41"/>
      <c r="K452" s="281" t="s">
        <v>300</v>
      </c>
    </row>
    <row collapsed="false" customFormat="false" customHeight="false" hidden="true" ht="15.75" outlineLevel="0" r="453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</row>
    <row collapsed="false" customFormat="false" customHeight="false" hidden="true" ht="15.75" outlineLevel="0" r="454">
      <c r="A454" s="387"/>
    </row>
    <row collapsed="false" customFormat="false" customHeight="false" hidden="true" ht="45" outlineLevel="0" r="455">
      <c r="A455" s="600" t="s">
        <v>81</v>
      </c>
    </row>
    <row collapsed="false" customFormat="false" customHeight="false" hidden="true" ht="15" outlineLevel="0" r="456">
      <c r="A456" s="601" t="s">
        <v>354</v>
      </c>
    </row>
    <row collapsed="false" customFormat="false" customHeight="false" hidden="true" ht="15" outlineLevel="0" r="457">
      <c r="A457" s="601" t="s">
        <v>355</v>
      </c>
    </row>
    <row collapsed="false" customFormat="false" customHeight="false" hidden="true" ht="15" outlineLevel="0" r="458">
      <c r="A458" s="601" t="s">
        <v>356</v>
      </c>
    </row>
    <row collapsed="false" customFormat="false" customHeight="false" hidden="true" ht="15" outlineLevel="0" r="459">
      <c r="A459" s="601" t="s">
        <v>357</v>
      </c>
    </row>
    <row collapsed="false" customFormat="false" customHeight="false" hidden="true" ht="15" outlineLevel="0" r="460">
      <c r="A460" s="601" t="s">
        <v>358</v>
      </c>
    </row>
    <row collapsed="false" customFormat="false" customHeight="false" hidden="true" ht="15" outlineLevel="0" r="461">
      <c r="A461" s="601" t="s">
        <v>359</v>
      </c>
    </row>
    <row collapsed="false" customFormat="false" customHeight="false" hidden="true" ht="15.75" outlineLevel="0" r="462">
      <c r="A462" s="385"/>
    </row>
    <row collapsed="false" customFormat="false" customHeight="false" hidden="true" ht="15.75" outlineLevel="0" r="463">
      <c r="A463" s="385" t="s">
        <v>360</v>
      </c>
    </row>
    <row collapsed="false" customFormat="false" customHeight="false" hidden="true" ht="15.75" outlineLevel="0" r="464">
      <c r="A464" s="497"/>
    </row>
    <row collapsed="false" customFormat="false" customHeight="false" hidden="true" ht="15.75" outlineLevel="0" r="465">
      <c r="A465" s="397"/>
    </row>
    <row collapsed="false" customFormat="false" customHeight="false" hidden="true" ht="15.75" outlineLevel="0" r="466">
      <c r="A466" s="396" t="s">
        <v>361</v>
      </c>
      <c r="B466" s="396"/>
      <c r="C466" s="396"/>
      <c r="D466" s="396"/>
      <c r="E466" s="396"/>
      <c r="F466" s="396"/>
    </row>
    <row collapsed="false" customFormat="false" customHeight="false" hidden="true" ht="22.5" outlineLevel="0" r="467">
      <c r="A467" s="396" t="s">
        <v>362</v>
      </c>
      <c r="B467" s="396"/>
      <c r="C467" s="396"/>
      <c r="D467" s="396"/>
      <c r="E467" s="396"/>
      <c r="F467" s="396"/>
      <c r="G467" s="396"/>
      <c r="H467" s="396"/>
    </row>
    <row collapsed="false" customFormat="false" customHeight="false" hidden="true" ht="15.75" outlineLevel="0" r="468">
      <c r="A468" s="387"/>
    </row>
    <row collapsed="false" customFormat="false" customHeight="false" hidden="true" ht="15.75" outlineLevel="0" r="469">
      <c r="A469" s="395" t="s">
        <v>363</v>
      </c>
    </row>
    <row collapsed="false" customFormat="false" customHeight="false" hidden="true" ht="15.75" outlineLevel="0" r="470">
      <c r="A470" s="395" t="s">
        <v>364</v>
      </c>
    </row>
    <row collapsed="false" customFormat="false" customHeight="false" hidden="true" ht="15.75" outlineLevel="0" r="471">
      <c r="A471" s="395"/>
    </row>
    <row collapsed="false" customFormat="false" customHeight="true" hidden="true" ht="177.75" outlineLevel="0" r="472">
      <c r="A472" s="31" t="s">
        <v>365</v>
      </c>
      <c r="B472" s="31" t="s">
        <v>366</v>
      </c>
      <c r="C472" s="31" t="s">
        <v>367</v>
      </c>
      <c r="D472" s="31" t="s">
        <v>368</v>
      </c>
      <c r="E472" s="31" t="s">
        <v>369</v>
      </c>
      <c r="F472" s="31" t="s">
        <v>370</v>
      </c>
      <c r="G472" s="31"/>
      <c r="H472" s="31"/>
      <c r="I472" s="31"/>
      <c r="J472" s="31" t="s">
        <v>371</v>
      </c>
      <c r="K472" s="31"/>
      <c r="L472" s="31"/>
      <c r="M472" s="31"/>
      <c r="N472" s="31" t="s">
        <v>474</v>
      </c>
      <c r="O472" s="31"/>
      <c r="P472" s="31"/>
      <c r="Q472" s="31"/>
    </row>
    <row collapsed="false" customFormat="false" customHeight="false" hidden="true" ht="38.25" outlineLevel="0" r="473">
      <c r="A473" s="31"/>
      <c r="B473" s="31"/>
      <c r="C473" s="31"/>
      <c r="D473" s="31"/>
      <c r="E473" s="31"/>
      <c r="F473" s="36" t="s">
        <v>94</v>
      </c>
      <c r="G473" s="36" t="s">
        <v>95</v>
      </c>
      <c r="H473" s="36" t="s">
        <v>373</v>
      </c>
      <c r="I473" s="36" t="s">
        <v>372</v>
      </c>
      <c r="J473" s="36" t="s">
        <v>94</v>
      </c>
      <c r="K473" s="36" t="s">
        <v>95</v>
      </c>
      <c r="L473" s="36" t="s">
        <v>373</v>
      </c>
      <c r="M473" s="36" t="s">
        <v>372</v>
      </c>
      <c r="N473" s="36" t="s">
        <v>94</v>
      </c>
      <c r="O473" s="36" t="s">
        <v>95</v>
      </c>
      <c r="P473" s="36" t="s">
        <v>373</v>
      </c>
      <c r="Q473" s="165" t="s">
        <v>372</v>
      </c>
    </row>
    <row collapsed="false" customFormat="false" customHeight="false" hidden="true" ht="15" outlineLevel="0" r="474">
      <c r="A474" s="231" t="n">
        <v>1</v>
      </c>
      <c r="B474" s="231" t="n">
        <v>2</v>
      </c>
      <c r="C474" s="231" t="n">
        <v>3</v>
      </c>
      <c r="D474" s="231" t="n">
        <v>4</v>
      </c>
      <c r="E474" s="231" t="n">
        <v>5</v>
      </c>
      <c r="F474" s="231" t="n">
        <v>6</v>
      </c>
      <c r="G474" s="231" t="n">
        <v>7</v>
      </c>
      <c r="H474" s="231" t="n">
        <v>8</v>
      </c>
      <c r="I474" s="231" t="n">
        <v>9</v>
      </c>
      <c r="J474" s="231" t="n">
        <v>10</v>
      </c>
      <c r="K474" s="231" t="n">
        <v>11</v>
      </c>
      <c r="L474" s="231" t="n">
        <v>12</v>
      </c>
      <c r="M474" s="231" t="n">
        <v>13</v>
      </c>
      <c r="N474" s="231" t="n">
        <v>14</v>
      </c>
      <c r="O474" s="231" t="n">
        <v>15</v>
      </c>
      <c r="P474" s="231" t="n">
        <v>16</v>
      </c>
      <c r="Q474" s="378" t="n">
        <v>17</v>
      </c>
    </row>
    <row collapsed="false" customFormat="false" customHeight="true" hidden="true" ht="15.75" outlineLevel="0" r="475">
      <c r="A475" s="38" t="n">
        <v>1</v>
      </c>
      <c r="B475" s="502" t="s">
        <v>374</v>
      </c>
      <c r="C475" s="502"/>
      <c r="D475" s="502"/>
      <c r="E475" s="502"/>
      <c r="F475" s="502"/>
      <c r="G475" s="502"/>
      <c r="H475" s="502"/>
      <c r="I475" s="502"/>
      <c r="J475" s="502"/>
      <c r="K475" s="502"/>
      <c r="L475" s="502"/>
      <c r="M475" s="502"/>
      <c r="N475" s="502"/>
      <c r="O475" s="502"/>
      <c r="P475" s="502"/>
      <c r="Q475" s="502"/>
    </row>
    <row collapsed="false" customFormat="false" customHeight="false" hidden="true" ht="105" outlineLevel="0" r="476">
      <c r="A476" s="602" t="s">
        <v>18</v>
      </c>
      <c r="B476" s="35" t="s">
        <v>65</v>
      </c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380"/>
    </row>
    <row collapsed="false" customFormat="false" customHeight="false" hidden="true" ht="90" outlineLevel="0" r="477">
      <c r="A477" s="602" t="s">
        <v>23</v>
      </c>
      <c r="B477" s="35" t="s">
        <v>68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380"/>
    </row>
    <row collapsed="false" customFormat="false" customHeight="true" hidden="true" ht="15.75" outlineLevel="0" r="478">
      <c r="A478" s="38" t="n">
        <v>2</v>
      </c>
      <c r="B478" s="502" t="s">
        <v>115</v>
      </c>
      <c r="C478" s="502"/>
      <c r="D478" s="502"/>
      <c r="E478" s="502"/>
      <c r="F478" s="502"/>
      <c r="G478" s="502"/>
      <c r="H478" s="502"/>
      <c r="I478" s="502"/>
      <c r="J478" s="502"/>
      <c r="K478" s="502"/>
      <c r="L478" s="502"/>
      <c r="M478" s="502"/>
      <c r="N478" s="502"/>
      <c r="O478" s="502"/>
      <c r="P478" s="502"/>
      <c r="Q478" s="502"/>
    </row>
    <row collapsed="false" customFormat="false" customHeight="false" hidden="true" ht="150" outlineLevel="0" r="479">
      <c r="A479" s="602" t="s">
        <v>274</v>
      </c>
      <c r="B479" s="35" t="s">
        <v>220</v>
      </c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380"/>
    </row>
    <row collapsed="false" customFormat="false" customHeight="false" hidden="true" ht="135" outlineLevel="0" r="480">
      <c r="A480" s="602" t="s">
        <v>46</v>
      </c>
      <c r="B480" s="35" t="s">
        <v>224</v>
      </c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380"/>
    </row>
    <row collapsed="false" customFormat="false" customHeight="true" hidden="true" ht="15.75" outlineLevel="0" r="481">
      <c r="A481" s="602" t="n">
        <v>3</v>
      </c>
      <c r="B481" s="379" t="s">
        <v>375</v>
      </c>
      <c r="C481" s="379"/>
      <c r="D481" s="379"/>
      <c r="E481" s="379"/>
      <c r="F481" s="379"/>
      <c r="G481" s="379"/>
      <c r="H481" s="379"/>
      <c r="I481" s="379"/>
      <c r="J481" s="379"/>
      <c r="K481" s="379"/>
      <c r="L481" s="379"/>
      <c r="M481" s="379"/>
      <c r="N481" s="379"/>
      <c r="O481" s="379"/>
      <c r="P481" s="379"/>
      <c r="Q481" s="379"/>
    </row>
    <row collapsed="false" customFormat="false" customHeight="false" hidden="true" ht="100.5" outlineLevel="0" r="482">
      <c r="A482" s="602" t="s">
        <v>52</v>
      </c>
      <c r="B482" s="44" t="s">
        <v>376</v>
      </c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380"/>
    </row>
    <row collapsed="false" customFormat="false" customHeight="false" hidden="true" ht="15.75" outlineLevel="0" r="483">
      <c r="A483" s="395"/>
    </row>
    <row collapsed="false" customFormat="false" customHeight="false" hidden="true" ht="47.25" outlineLevel="0" r="484">
      <c r="A484" s="387" t="s">
        <v>81</v>
      </c>
    </row>
    <row collapsed="false" customFormat="false" customHeight="false" hidden="true" ht="15.75" outlineLevel="0" r="485">
      <c r="A485" s="58" t="s">
        <v>377</v>
      </c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collapsed="false" customFormat="false" customHeight="false" hidden="true" ht="15.75" outlineLevel="0" r="486">
      <c r="A486" s="387"/>
    </row>
    <row collapsed="false" customFormat="false" customHeight="false" hidden="true" ht="15.75" outlineLevel="0" r="487">
      <c r="A487" s="497"/>
    </row>
    <row collapsed="false" customFormat="false" customHeight="false" hidden="true" ht="15.75" outlineLevel="0" r="488">
      <c r="A488" s="385" t="s">
        <v>378</v>
      </c>
    </row>
    <row collapsed="false" customFormat="false" customHeight="false" hidden="true" ht="15.75" outlineLevel="0" r="489">
      <c r="A489" s="497"/>
    </row>
    <row collapsed="false" customFormat="false" customHeight="false" hidden="true" ht="15.75" outlineLevel="0" r="490">
      <c r="A490" s="396" t="s">
        <v>186</v>
      </c>
      <c r="B490" s="396"/>
      <c r="C490" s="396"/>
      <c r="D490" s="396"/>
      <c r="E490" s="396"/>
      <c r="F490" s="396"/>
    </row>
    <row collapsed="false" customFormat="false" customHeight="false" hidden="true" ht="15.75" outlineLevel="0" r="491">
      <c r="A491" s="396" t="s">
        <v>379</v>
      </c>
      <c r="B491" s="396"/>
      <c r="C491" s="396"/>
      <c r="D491" s="396"/>
      <c r="E491" s="396"/>
      <c r="F491" s="396"/>
    </row>
    <row collapsed="false" customFormat="false" customHeight="false" hidden="true" ht="15.75" outlineLevel="0" r="492">
      <c r="A492" s="27" t="s">
        <v>380</v>
      </c>
      <c r="B492" s="27"/>
      <c r="C492" s="27"/>
      <c r="D492" s="27"/>
      <c r="E492" s="27"/>
      <c r="F492" s="27"/>
    </row>
    <row collapsed="false" customFormat="false" customHeight="false" hidden="true" ht="15.75" outlineLevel="0" r="493">
      <c r="A493" s="386"/>
    </row>
    <row collapsed="false" customFormat="false" customHeight="true" hidden="true" ht="90" outlineLevel="0" r="494">
      <c r="A494" s="32" t="s">
        <v>365</v>
      </c>
      <c r="B494" s="32" t="s">
        <v>129</v>
      </c>
      <c r="C494" s="381" t="s">
        <v>381</v>
      </c>
      <c r="D494" s="32" t="s">
        <v>382</v>
      </c>
      <c r="E494" s="32"/>
      <c r="F494" s="32"/>
      <c r="G494" s="211" t="s">
        <v>475</v>
      </c>
    </row>
    <row collapsed="false" customFormat="false" customHeight="true" hidden="true" ht="15.75" outlineLevel="0" r="495">
      <c r="A495" s="32"/>
      <c r="B495" s="32"/>
      <c r="C495" s="217" t="s">
        <v>383</v>
      </c>
      <c r="D495" s="32" t="s">
        <v>384</v>
      </c>
      <c r="E495" s="32" t="s">
        <v>385</v>
      </c>
      <c r="F495" s="32"/>
      <c r="G495" s="500" t="s">
        <v>476</v>
      </c>
    </row>
    <row collapsed="false" customFormat="false" customHeight="false" hidden="true" ht="15" outlineLevel="0" r="496">
      <c r="A496" s="32"/>
      <c r="B496" s="32"/>
      <c r="C496" s="219"/>
      <c r="D496" s="32"/>
      <c r="E496" s="38" t="s">
        <v>84</v>
      </c>
      <c r="F496" s="38" t="s">
        <v>386</v>
      </c>
      <c r="G496" s="163"/>
    </row>
    <row collapsed="false" customFormat="false" customHeight="false" hidden="true" ht="15" outlineLevel="0" r="497">
      <c r="A497" s="204" t="n">
        <v>1</v>
      </c>
      <c r="B497" s="204" t="n">
        <v>2</v>
      </c>
      <c r="C497" s="204" t="n">
        <v>3</v>
      </c>
      <c r="D497" s="204" t="n">
        <v>4</v>
      </c>
      <c r="E497" s="204" t="n">
        <v>5</v>
      </c>
      <c r="F497" s="204" t="n">
        <v>6</v>
      </c>
      <c r="G497" s="229" t="n">
        <v>7</v>
      </c>
    </row>
    <row collapsed="false" customFormat="false" customHeight="true" hidden="true" ht="31.5" outlineLevel="0" r="498">
      <c r="A498" s="38" t="n">
        <v>1</v>
      </c>
      <c r="B498" s="32" t="s">
        <v>387</v>
      </c>
      <c r="C498" s="32"/>
      <c r="D498" s="32"/>
      <c r="E498" s="32"/>
      <c r="F498" s="32"/>
      <c r="G498" s="32"/>
    </row>
    <row collapsed="false" customFormat="false" customHeight="false" hidden="true" ht="105" outlineLevel="0" r="499">
      <c r="A499" s="391" t="s">
        <v>18</v>
      </c>
      <c r="B499" s="35" t="s">
        <v>388</v>
      </c>
      <c r="C499" s="35" t="s">
        <v>202</v>
      </c>
      <c r="D499" s="35" t="n">
        <v>73.5</v>
      </c>
      <c r="E499" s="35"/>
      <c r="F499" s="35"/>
      <c r="G499" s="281"/>
    </row>
    <row collapsed="false" customFormat="false" customHeight="false" hidden="true" ht="150" outlineLevel="0" r="500">
      <c r="A500" s="391" t="s">
        <v>23</v>
      </c>
      <c r="B500" s="35" t="s">
        <v>389</v>
      </c>
      <c r="C500" s="35" t="s">
        <v>204</v>
      </c>
      <c r="D500" s="35" t="n">
        <v>1.7</v>
      </c>
      <c r="E500" s="35"/>
      <c r="F500" s="35"/>
      <c r="G500" s="281"/>
    </row>
    <row collapsed="false" customFormat="false" customHeight="false" hidden="true" ht="195" outlineLevel="0" r="501">
      <c r="A501" s="391" t="s">
        <v>26</v>
      </c>
      <c r="B501" s="222" t="s">
        <v>390</v>
      </c>
      <c r="C501" s="35" t="s">
        <v>204</v>
      </c>
      <c r="D501" s="35" t="n">
        <v>10</v>
      </c>
      <c r="E501" s="35"/>
      <c r="F501" s="35"/>
      <c r="G501" s="281"/>
    </row>
    <row collapsed="false" customFormat="false" customHeight="false" hidden="true" ht="75" outlineLevel="0" r="502">
      <c r="A502" s="391" t="s">
        <v>391</v>
      </c>
      <c r="B502" s="35" t="s">
        <v>392</v>
      </c>
      <c r="C502" s="35" t="s">
        <v>202</v>
      </c>
      <c r="D502" s="35" t="n">
        <v>91</v>
      </c>
      <c r="E502" s="35"/>
      <c r="F502" s="35"/>
      <c r="G502" s="281"/>
    </row>
    <row collapsed="false" customFormat="false" customHeight="false" hidden="true" ht="120" outlineLevel="0" r="503">
      <c r="A503" s="391" t="s">
        <v>32</v>
      </c>
      <c r="B503" s="35" t="s">
        <v>393</v>
      </c>
      <c r="C503" s="35" t="s">
        <v>312</v>
      </c>
      <c r="D503" s="35" t="n">
        <v>165</v>
      </c>
      <c r="E503" s="35"/>
      <c r="F503" s="35"/>
      <c r="G503" s="281"/>
    </row>
    <row collapsed="false" customFormat="false" customHeight="false" hidden="true" ht="150" outlineLevel="0" r="504">
      <c r="A504" s="391" t="s">
        <v>36</v>
      </c>
      <c r="B504" s="35" t="s">
        <v>394</v>
      </c>
      <c r="C504" s="35" t="s">
        <v>208</v>
      </c>
      <c r="D504" s="35" t="n">
        <v>13.4</v>
      </c>
      <c r="E504" s="35"/>
      <c r="F504" s="35"/>
      <c r="G504" s="281"/>
    </row>
    <row collapsed="false" customFormat="false" customHeight="false" hidden="true" ht="180" outlineLevel="0" r="505">
      <c r="A505" s="391" t="s">
        <v>395</v>
      </c>
      <c r="B505" s="35" t="s">
        <v>396</v>
      </c>
      <c r="C505" s="35" t="s">
        <v>204</v>
      </c>
      <c r="D505" s="35" t="n">
        <v>100</v>
      </c>
      <c r="E505" s="35"/>
      <c r="F505" s="35"/>
      <c r="G505" s="281"/>
    </row>
    <row collapsed="false" customFormat="false" customHeight="false" hidden="true" ht="180" outlineLevel="0" r="506">
      <c r="A506" s="391" t="s">
        <v>397</v>
      </c>
      <c r="B506" s="35" t="s">
        <v>398</v>
      </c>
      <c r="C506" s="35" t="s">
        <v>204</v>
      </c>
      <c r="D506" s="35" t="n">
        <v>100</v>
      </c>
      <c r="E506" s="35"/>
      <c r="F506" s="35"/>
      <c r="G506" s="281"/>
    </row>
    <row collapsed="false" customFormat="false" customHeight="false" hidden="true" ht="90" outlineLevel="0" r="507">
      <c r="A507" s="391" t="s">
        <v>399</v>
      </c>
      <c r="B507" s="35" t="s">
        <v>400</v>
      </c>
      <c r="C507" s="35" t="s">
        <v>212</v>
      </c>
      <c r="D507" s="35" t="n">
        <v>17</v>
      </c>
      <c r="E507" s="35"/>
      <c r="F507" s="35"/>
      <c r="G507" s="281"/>
    </row>
    <row collapsed="false" customFormat="false" customHeight="false" hidden="true" ht="150" outlineLevel="0" r="508">
      <c r="A508" s="391" t="s">
        <v>401</v>
      </c>
      <c r="B508" s="35" t="s">
        <v>402</v>
      </c>
      <c r="C508" s="35" t="s">
        <v>212</v>
      </c>
      <c r="D508" s="35" t="n">
        <v>1</v>
      </c>
      <c r="E508" s="35"/>
      <c r="F508" s="35"/>
      <c r="G508" s="281"/>
    </row>
    <row collapsed="false" customFormat="false" customHeight="false" hidden="true" ht="240" outlineLevel="0" r="509">
      <c r="A509" s="391" t="s">
        <v>403</v>
      </c>
      <c r="B509" s="35" t="s">
        <v>404</v>
      </c>
      <c r="C509" s="35" t="s">
        <v>204</v>
      </c>
      <c r="D509" s="35" t="n">
        <v>55.7</v>
      </c>
      <c r="E509" s="35"/>
      <c r="F509" s="35"/>
      <c r="G509" s="281"/>
    </row>
    <row collapsed="false" customFormat="false" customHeight="false" hidden="true" ht="60" outlineLevel="0" r="510">
      <c r="A510" s="391" t="s">
        <v>405</v>
      </c>
      <c r="B510" s="35" t="s">
        <v>406</v>
      </c>
      <c r="C510" s="35" t="s">
        <v>204</v>
      </c>
      <c r="D510" s="35" t="n">
        <v>29.6</v>
      </c>
      <c r="E510" s="35"/>
      <c r="F510" s="35"/>
      <c r="G510" s="281"/>
    </row>
    <row collapsed="false" customFormat="false" customHeight="true" hidden="true" ht="30" outlineLevel="0" r="511">
      <c r="A511" s="38" t="n">
        <v>2</v>
      </c>
      <c r="B511" s="502" t="s">
        <v>115</v>
      </c>
      <c r="C511" s="502"/>
      <c r="D511" s="502"/>
      <c r="E511" s="502"/>
      <c r="F511" s="502"/>
      <c r="G511" s="502"/>
    </row>
    <row collapsed="false" customFormat="false" customHeight="false" hidden="true" ht="195" outlineLevel="0" r="512">
      <c r="A512" s="391" t="s">
        <v>274</v>
      </c>
      <c r="B512" s="35" t="s">
        <v>407</v>
      </c>
      <c r="C512" s="35" t="s">
        <v>204</v>
      </c>
      <c r="D512" s="35" t="n">
        <v>12.4</v>
      </c>
      <c r="E512" s="35"/>
      <c r="F512" s="35"/>
      <c r="G512" s="281"/>
    </row>
    <row collapsed="false" customFormat="false" customHeight="false" hidden="true" ht="90" outlineLevel="0" r="513">
      <c r="A513" s="391" t="s">
        <v>46</v>
      </c>
      <c r="B513" s="35" t="s">
        <v>408</v>
      </c>
      <c r="C513" s="35" t="s">
        <v>223</v>
      </c>
      <c r="D513" s="35" t="n">
        <v>850</v>
      </c>
      <c r="E513" s="35"/>
      <c r="F513" s="35"/>
      <c r="G513" s="281"/>
    </row>
    <row collapsed="false" customFormat="false" customHeight="false" hidden="true" ht="120" outlineLevel="0" r="514">
      <c r="A514" s="391" t="s">
        <v>409</v>
      </c>
      <c r="B514" s="35" t="s">
        <v>410</v>
      </c>
      <c r="C514" s="35" t="s">
        <v>223</v>
      </c>
      <c r="D514" s="35" t="n">
        <v>95</v>
      </c>
      <c r="E514" s="35"/>
      <c r="F514" s="35"/>
      <c r="G514" s="281"/>
    </row>
    <row collapsed="false" customFormat="false" customHeight="true" hidden="true" ht="45" outlineLevel="0" r="515">
      <c r="A515" s="38" t="n">
        <v>3</v>
      </c>
      <c r="B515" s="502" t="s">
        <v>50</v>
      </c>
      <c r="C515" s="502"/>
      <c r="D515" s="502"/>
      <c r="E515" s="502"/>
      <c r="F515" s="502"/>
      <c r="G515" s="502"/>
    </row>
    <row collapsed="false" customFormat="false" customHeight="true" hidden="true" ht="31.5" outlineLevel="0" r="516">
      <c r="A516" s="591" t="s">
        <v>52</v>
      </c>
      <c r="B516" s="603" t="s">
        <v>411</v>
      </c>
      <c r="C516" s="41" t="s">
        <v>204</v>
      </c>
      <c r="D516" s="41" t="n">
        <v>7.7</v>
      </c>
      <c r="E516" s="41"/>
      <c r="F516" s="41"/>
      <c r="G516" s="41"/>
    </row>
    <row collapsed="false" customFormat="false" customHeight="false" hidden="true" ht="94.5" outlineLevel="0" r="517">
      <c r="A517" s="591"/>
      <c r="B517" s="51" t="s">
        <v>412</v>
      </c>
      <c r="C517" s="41"/>
      <c r="D517" s="41"/>
      <c r="E517" s="41"/>
      <c r="F517" s="41"/>
      <c r="G517" s="41"/>
    </row>
    <row collapsed="false" customFormat="false" customHeight="true" hidden="true" ht="31.5" outlineLevel="0" r="518">
      <c r="A518" s="591" t="s">
        <v>413</v>
      </c>
      <c r="B518" s="603" t="s">
        <v>414</v>
      </c>
      <c r="C518" s="41" t="s">
        <v>223</v>
      </c>
      <c r="D518" s="41" t="n">
        <v>3890</v>
      </c>
      <c r="E518" s="41"/>
      <c r="F518" s="41"/>
      <c r="G518" s="41"/>
    </row>
    <row collapsed="false" customFormat="false" customHeight="false" hidden="true" ht="63" outlineLevel="0" r="519">
      <c r="A519" s="591"/>
      <c r="B519" s="51" t="s">
        <v>352</v>
      </c>
      <c r="C519" s="41"/>
      <c r="D519" s="41"/>
      <c r="E519" s="41"/>
      <c r="F519" s="41"/>
      <c r="G519" s="41"/>
    </row>
    <row collapsed="false" customFormat="false" customHeight="false" hidden="true" ht="15.75" outlineLevel="0" r="520">
      <c r="A520" s="395"/>
    </row>
    <row collapsed="false" customFormat="false" customHeight="true" hidden="false" ht="22.9" outlineLevel="0" r="521">
      <c r="A521" s="600"/>
    </row>
    <row collapsed="false" customFormat="false" customHeight="true" hidden="false" ht="23.65" outlineLevel="0" r="522">
      <c r="A522" s="58"/>
      <c r="B522" s="58"/>
      <c r="C522" s="58"/>
      <c r="D522" s="58"/>
      <c r="E522" s="58"/>
      <c r="F522" s="58"/>
      <c r="G522" s="58"/>
    </row>
    <row collapsed="false" customFormat="false" customHeight="false" hidden="false" ht="12.85" outlineLevel="0" r="523"/>
    <row collapsed="false" customFormat="false" customHeight="false" hidden="true" ht="15.75" outlineLevel="0" r="524">
      <c r="A524" s="385" t="s">
        <v>416</v>
      </c>
    </row>
    <row collapsed="false" customFormat="false" customHeight="false" hidden="true" ht="15.75" outlineLevel="0" r="525">
      <c r="A525" s="396" t="s">
        <v>361</v>
      </c>
      <c r="B525" s="396"/>
      <c r="C525" s="396"/>
      <c r="D525" s="396"/>
      <c r="E525" s="396"/>
      <c r="F525" s="396"/>
      <c r="G525" s="396"/>
    </row>
    <row collapsed="false" customFormat="false" customHeight="false" hidden="true" ht="15.75" outlineLevel="0" r="526">
      <c r="A526" s="396" t="s">
        <v>417</v>
      </c>
      <c r="B526" s="396"/>
      <c r="C526" s="396"/>
      <c r="D526" s="396"/>
      <c r="E526" s="396"/>
      <c r="F526" s="396"/>
      <c r="G526" s="396"/>
    </row>
    <row collapsed="false" customFormat="false" customHeight="false" hidden="true" ht="15.75" outlineLevel="0" r="527">
      <c r="A527" s="396" t="s">
        <v>418</v>
      </c>
      <c r="B527" s="396"/>
      <c r="C527" s="396"/>
      <c r="D527" s="396"/>
      <c r="E527" s="396"/>
      <c r="F527" s="396"/>
      <c r="G527" s="396"/>
    </row>
    <row collapsed="false" customFormat="false" customHeight="false" hidden="true" ht="15.75" outlineLevel="0" r="528">
      <c r="A528" s="497"/>
    </row>
    <row collapsed="false" customFormat="false" customHeight="false" hidden="true" ht="15.75" outlineLevel="0" r="529">
      <c r="A529" s="497"/>
    </row>
    <row collapsed="false" customFormat="false" customHeight="true" hidden="true" ht="16.5" outlineLevel="0" r="530">
      <c r="A530" s="33" t="s">
        <v>419</v>
      </c>
      <c r="B530" s="33"/>
      <c r="C530" s="33"/>
      <c r="D530" s="33" t="s">
        <v>420</v>
      </c>
      <c r="E530" s="33"/>
      <c r="F530" s="33"/>
      <c r="G530" s="200" t="s">
        <v>477</v>
      </c>
      <c r="H530" s="33" t="s">
        <v>478</v>
      </c>
      <c r="I530" s="33"/>
      <c r="J530" s="33"/>
      <c r="K530" s="33" t="s">
        <v>421</v>
      </c>
      <c r="L530" s="33"/>
    </row>
    <row collapsed="false" customFormat="false" customHeight="true" hidden="true" ht="15.6" outlineLevel="0" r="531">
      <c r="A531" s="206" t="n">
        <v>1</v>
      </c>
      <c r="B531" s="206"/>
      <c r="C531" s="206"/>
      <c r="D531" s="206" t="n">
        <v>2</v>
      </c>
      <c r="E531" s="206"/>
      <c r="F531" s="206"/>
      <c r="G531" s="205" t="n">
        <v>3</v>
      </c>
      <c r="H531" s="206" t="n">
        <v>4</v>
      </c>
      <c r="I531" s="206"/>
      <c r="J531" s="206"/>
      <c r="K531" s="206" t="n">
        <v>5</v>
      </c>
      <c r="L531" s="206"/>
    </row>
    <row collapsed="false" customFormat="false" customHeight="true" hidden="true" ht="60" outlineLevel="0" r="532">
      <c r="A532" s="41" t="s">
        <v>422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90" outlineLevel="0" r="533">
      <c r="A533" s="41" t="s">
        <v>423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05" outlineLevel="0" r="534">
      <c r="A534" s="233" t="s">
        <v>424</v>
      </c>
      <c r="B534" s="233"/>
      <c r="C534" s="233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425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60" outlineLevel="0" r="536">
      <c r="A536" s="41" t="s">
        <v>426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41" t="s">
        <v>427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105" outlineLevel="0" r="538">
      <c r="A538" s="41" t="s">
        <v>428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05" outlineLevel="0" r="539">
      <c r="A539" s="41" t="s">
        <v>429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60" outlineLevel="0" r="540">
      <c r="A540" s="41" t="s">
        <v>430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75" outlineLevel="0" r="541">
      <c r="A541" s="41" t="s">
        <v>431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120" outlineLevel="0" r="542">
      <c r="A542" s="41" t="s">
        <v>432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30" outlineLevel="0" r="543">
      <c r="A543" s="41" t="s">
        <v>433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135" outlineLevel="0" r="544">
      <c r="A544" s="41" t="s">
        <v>434</v>
      </c>
      <c r="B544" s="41"/>
      <c r="C544" s="41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41" t="s">
        <v>435</v>
      </c>
      <c r="B545" s="41"/>
      <c r="C545" s="41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true" hidden="true" ht="75" outlineLevel="0" r="546">
      <c r="A546" s="41" t="s">
        <v>436</v>
      </c>
      <c r="B546" s="41"/>
      <c r="C546" s="41"/>
      <c r="D546" s="43"/>
      <c r="E546" s="43"/>
      <c r="F546" s="43"/>
      <c r="G546" s="47"/>
      <c r="H546" s="43"/>
      <c r="I546" s="43"/>
      <c r="J546" s="43"/>
      <c r="K546" s="43"/>
      <c r="L546" s="43"/>
    </row>
    <row collapsed="false" customFormat="false" customHeight="true" hidden="true" ht="75" outlineLevel="0" r="547">
      <c r="A547" s="233" t="s">
        <v>437</v>
      </c>
      <c r="B547" s="233"/>
      <c r="C547" s="233"/>
      <c r="D547" s="43"/>
      <c r="E547" s="43"/>
      <c r="F547" s="43"/>
      <c r="G547" s="47"/>
      <c r="H547" s="43"/>
      <c r="I547" s="43"/>
      <c r="J547" s="43"/>
      <c r="K547" s="43"/>
      <c r="L547" s="43"/>
    </row>
    <row collapsed="false" customFormat="false" customHeight="true" hidden="true" ht="45" outlineLevel="0" r="548">
      <c r="A548" s="233" t="s">
        <v>438</v>
      </c>
      <c r="B548" s="233"/>
      <c r="C548" s="233"/>
      <c r="D548" s="43"/>
      <c r="E548" s="43"/>
      <c r="F548" s="43"/>
      <c r="G548" s="47"/>
      <c r="H548" s="43"/>
      <c r="I548" s="43"/>
      <c r="J548" s="43"/>
      <c r="K548" s="43"/>
      <c r="L548" s="43"/>
    </row>
    <row collapsed="false" customFormat="false" customHeight="false" hidden="true" ht="15.75" outlineLevel="0" r="549">
      <c r="A549" s="150"/>
      <c r="B549" s="190"/>
      <c r="C549" s="236"/>
      <c r="D549" s="236"/>
      <c r="E549" s="190"/>
      <c r="F549" s="236"/>
      <c r="G549" s="236"/>
      <c r="H549" s="236"/>
      <c r="I549" s="190"/>
      <c r="J549" s="236"/>
      <c r="K549" s="236"/>
      <c r="L549" s="190"/>
    </row>
    <row collapsed="false" customFormat="false" customHeight="false" hidden="true" ht="15.75" outlineLevel="0" r="550">
      <c r="A550" s="150"/>
      <c r="B550" s="190"/>
      <c r="C550" s="190"/>
      <c r="D550" s="236"/>
      <c r="E550" s="190"/>
      <c r="F550" s="190"/>
      <c r="G550" s="236"/>
      <c r="H550" s="236"/>
      <c r="I550" s="190"/>
      <c r="J550" s="190"/>
      <c r="K550" s="236"/>
      <c r="L550" s="190"/>
    </row>
    <row collapsed="false" customFormat="false" customHeight="false" hidden="true" ht="63" outlineLevel="0" r="551">
      <c r="A551" s="150" t="s">
        <v>149</v>
      </c>
      <c r="B551" s="190"/>
      <c r="C551" s="236"/>
      <c r="D551" s="236"/>
      <c r="E551" s="190"/>
      <c r="F551" s="236"/>
      <c r="G551" s="236"/>
      <c r="H551" s="236"/>
      <c r="I551" s="190"/>
      <c r="J551" s="236"/>
      <c r="K551" s="236"/>
      <c r="L551" s="190"/>
    </row>
    <row collapsed="false" customFormat="false" customHeight="true" hidden="true" ht="31.5" outlineLevel="0" r="552">
      <c r="A552" s="150"/>
      <c r="B552" s="150"/>
      <c r="C552" s="196" t="s">
        <v>439</v>
      </c>
      <c r="D552" s="196"/>
      <c r="E552" s="150"/>
      <c r="F552" s="196" t="s">
        <v>151</v>
      </c>
      <c r="G552" s="196"/>
      <c r="H552" s="196"/>
      <c r="I552" s="150"/>
      <c r="J552" s="196" t="s">
        <v>152</v>
      </c>
      <c r="K552" s="196"/>
      <c r="L552" s="150"/>
    </row>
    <row collapsed="false" customFormat="false" customHeight="false" hidden="false" ht="12.85" outlineLevel="0" r="553"/>
    <row collapsed="false" customFormat="false" customHeight="false" hidden="false" ht="12.85" outlineLevel="0" r="556"/>
    <row collapsed="false" customFormat="false" customHeight="false" hidden="false" ht="12.85" outlineLevel="0" r="558"/>
  </sheetData>
  <mergeCells count="1057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0:J390"/>
    <mergeCell ref="I391:K391"/>
    <mergeCell ref="I392:K392"/>
    <mergeCell ref="I393:K393"/>
    <mergeCell ref="A395:K395"/>
    <mergeCell ref="A397:A398"/>
    <mergeCell ref="B397:B398"/>
    <mergeCell ref="C397:C398"/>
    <mergeCell ref="D397:D398"/>
    <mergeCell ref="E397:E398"/>
    <mergeCell ref="F397:K397"/>
    <mergeCell ref="F398:G398"/>
    <mergeCell ref="F399:G399"/>
    <mergeCell ref="A400:A407"/>
    <mergeCell ref="B400:B407"/>
    <mergeCell ref="C400:C407"/>
    <mergeCell ref="D400:D407"/>
    <mergeCell ref="E400:E403"/>
    <mergeCell ref="F400:F403"/>
    <mergeCell ref="G400:G403"/>
    <mergeCell ref="H400:H403"/>
    <mergeCell ref="I400:I403"/>
    <mergeCell ref="J400:J403"/>
    <mergeCell ref="K400:K403"/>
    <mergeCell ref="E404:E405"/>
    <mergeCell ref="F404:F405"/>
    <mergeCell ref="G404:G405"/>
    <mergeCell ref="H404:H405"/>
    <mergeCell ref="I404:I405"/>
    <mergeCell ref="J404:J405"/>
    <mergeCell ref="K404:K405"/>
    <mergeCell ref="E406:E407"/>
    <mergeCell ref="F406:F407"/>
    <mergeCell ref="G406:G407"/>
    <mergeCell ref="H406:H407"/>
    <mergeCell ref="I406:I407"/>
    <mergeCell ref="J406:J407"/>
    <mergeCell ref="K406:K407"/>
    <mergeCell ref="A409:A418"/>
    <mergeCell ref="B409:B418"/>
    <mergeCell ref="C409:C418"/>
    <mergeCell ref="D409:D418"/>
    <mergeCell ref="E409:E411"/>
    <mergeCell ref="F409:F411"/>
    <mergeCell ref="G409:G411"/>
    <mergeCell ref="H409:H411"/>
    <mergeCell ref="I409:I411"/>
    <mergeCell ref="J409:J411"/>
    <mergeCell ref="K409:K411"/>
    <mergeCell ref="E412:E414"/>
    <mergeCell ref="F412:F414"/>
    <mergeCell ref="G412:G414"/>
    <mergeCell ref="H412:H414"/>
    <mergeCell ref="I412:I414"/>
    <mergeCell ref="J412:J414"/>
    <mergeCell ref="K412:K414"/>
    <mergeCell ref="E415:E416"/>
    <mergeCell ref="F415:F416"/>
    <mergeCell ref="G415:G416"/>
    <mergeCell ref="H415:H416"/>
    <mergeCell ref="I415:I416"/>
    <mergeCell ref="J415:J416"/>
    <mergeCell ref="K415:K416"/>
    <mergeCell ref="E417:E418"/>
    <mergeCell ref="F417:F418"/>
    <mergeCell ref="G417:G418"/>
    <mergeCell ref="H417:H418"/>
    <mergeCell ref="I417:I418"/>
    <mergeCell ref="J417:J418"/>
    <mergeCell ref="K417:K418"/>
    <mergeCell ref="A421:K421"/>
    <mergeCell ref="A422:G422"/>
    <mergeCell ref="A423:K423"/>
    <mergeCell ref="B425:B426"/>
    <mergeCell ref="C425:C426"/>
    <mergeCell ref="D425:D426"/>
    <mergeCell ref="E425:E426"/>
    <mergeCell ref="F425:F426"/>
    <mergeCell ref="G425:G426"/>
    <mergeCell ref="H425:I426"/>
    <mergeCell ref="J425:J426"/>
    <mergeCell ref="K425:K426"/>
    <mergeCell ref="H427:I427"/>
    <mergeCell ref="H428:I428"/>
    <mergeCell ref="A429:A430"/>
    <mergeCell ref="B429:B430"/>
    <mergeCell ref="C429:C430"/>
    <mergeCell ref="D429:D430"/>
    <mergeCell ref="E429:E430"/>
    <mergeCell ref="G429:G430"/>
    <mergeCell ref="H429:I430"/>
    <mergeCell ref="J429:J430"/>
    <mergeCell ref="K429:K430"/>
    <mergeCell ref="H431:I431"/>
    <mergeCell ref="H432:I432"/>
    <mergeCell ref="H433:I433"/>
    <mergeCell ref="H434:I434"/>
    <mergeCell ref="A435:A437"/>
    <mergeCell ref="B435:B437"/>
    <mergeCell ref="C435:C437"/>
    <mergeCell ref="D435:D437"/>
    <mergeCell ref="E435:E437"/>
    <mergeCell ref="G435:G437"/>
    <mergeCell ref="H435:I437"/>
    <mergeCell ref="J435:J437"/>
    <mergeCell ref="K435:K437"/>
    <mergeCell ref="A438:A440"/>
    <mergeCell ref="B438:B440"/>
    <mergeCell ref="C438:C440"/>
    <mergeCell ref="D438:D440"/>
    <mergeCell ref="E438:E440"/>
    <mergeCell ref="G438:G440"/>
    <mergeCell ref="H438:I440"/>
    <mergeCell ref="J438:J440"/>
    <mergeCell ref="K438:K440"/>
    <mergeCell ref="H441:I441"/>
    <mergeCell ref="H442:I442"/>
    <mergeCell ref="H443:I443"/>
    <mergeCell ref="A444:A445"/>
    <mergeCell ref="B444:B445"/>
    <mergeCell ref="C444:C445"/>
    <mergeCell ref="D444:D445"/>
    <mergeCell ref="E444:E445"/>
    <mergeCell ref="G444:G445"/>
    <mergeCell ref="H444:I445"/>
    <mergeCell ref="J444:J445"/>
    <mergeCell ref="K444:K445"/>
    <mergeCell ref="A446:A447"/>
    <mergeCell ref="B446:B447"/>
    <mergeCell ref="C446:C447"/>
    <mergeCell ref="D446:D447"/>
    <mergeCell ref="E446:E447"/>
    <mergeCell ref="G446:G447"/>
    <mergeCell ref="H446:H447"/>
    <mergeCell ref="I446:J447"/>
    <mergeCell ref="K446:K447"/>
    <mergeCell ref="I448:J448"/>
    <mergeCell ref="I449:J449"/>
    <mergeCell ref="A450:A451"/>
    <mergeCell ref="B450:B451"/>
    <mergeCell ref="C450:C451"/>
    <mergeCell ref="D450:D451"/>
    <mergeCell ref="E450:E451"/>
    <mergeCell ref="G450:G451"/>
    <mergeCell ref="H450:H451"/>
    <mergeCell ref="I450:J451"/>
    <mergeCell ref="K450:K451"/>
    <mergeCell ref="I452:J452"/>
    <mergeCell ref="A466:F466"/>
    <mergeCell ref="A467:H467"/>
    <mergeCell ref="A472:A473"/>
    <mergeCell ref="B472:B473"/>
    <mergeCell ref="C472:C473"/>
    <mergeCell ref="D472:D473"/>
    <mergeCell ref="E472:E473"/>
    <mergeCell ref="F472:I472"/>
    <mergeCell ref="J472:M472"/>
    <mergeCell ref="N472:Q472"/>
    <mergeCell ref="B475:Q475"/>
    <mergeCell ref="B478:Q478"/>
    <mergeCell ref="B481:Q481"/>
    <mergeCell ref="A485:Q485"/>
    <mergeCell ref="A490:F490"/>
    <mergeCell ref="A491:F491"/>
    <mergeCell ref="A494:A496"/>
    <mergeCell ref="B494:B496"/>
    <mergeCell ref="D494:F494"/>
    <mergeCell ref="D495:D496"/>
    <mergeCell ref="E495:F495"/>
    <mergeCell ref="B498:G498"/>
    <mergeCell ref="B511:G511"/>
    <mergeCell ref="B515:G515"/>
    <mergeCell ref="A516:A517"/>
    <mergeCell ref="C516:C517"/>
    <mergeCell ref="D516:D517"/>
    <mergeCell ref="E516:E517"/>
    <mergeCell ref="F516:F517"/>
    <mergeCell ref="G516:G517"/>
    <mergeCell ref="A518:A519"/>
    <mergeCell ref="C518:C519"/>
    <mergeCell ref="D518:D519"/>
    <mergeCell ref="E518:E519"/>
    <mergeCell ref="F518:F519"/>
    <mergeCell ref="G518:G519"/>
    <mergeCell ref="A522:G522"/>
    <mergeCell ref="A525:G525"/>
    <mergeCell ref="A526:G526"/>
    <mergeCell ref="A527:G527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A546:C546"/>
    <mergeCell ref="D546:F546"/>
    <mergeCell ref="H546:J546"/>
    <mergeCell ref="K546:L546"/>
    <mergeCell ref="A547:C547"/>
    <mergeCell ref="D547:F547"/>
    <mergeCell ref="H547:J547"/>
    <mergeCell ref="K547:L547"/>
    <mergeCell ref="A548:C548"/>
    <mergeCell ref="D548:F548"/>
    <mergeCell ref="H548:J548"/>
    <mergeCell ref="K548:L548"/>
    <mergeCell ref="B549:B551"/>
    <mergeCell ref="C549:D551"/>
    <mergeCell ref="E549:E551"/>
    <mergeCell ref="F549:H551"/>
    <mergeCell ref="I549:I551"/>
    <mergeCell ref="J549:K551"/>
    <mergeCell ref="L549:L551"/>
    <mergeCell ref="C552:D552"/>
    <mergeCell ref="F552:H552"/>
    <mergeCell ref="J552:K552"/>
  </mergeCells>
  <printOptions headings="false" gridLines="false" gridLinesSet="true" horizontalCentered="true" verticalCentered="false"/>
  <pageMargins left="0.7875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9" man="true" max="16383" min="0"/>
    <brk id="462" man="true" max="16383" min="0"/>
    <brk id="48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2016-10-10T07:51:03Z</dcterms:created>
  <dc:creator>IK1</dc:creator>
  <cp:lastModifiedBy>1</cp:lastModifiedBy>
  <cp:lastPrinted>2018-01-23T15:04:38Z</cp:lastPrinted>
  <dcterms:modified xsi:type="dcterms:W3CDTF">2016-10-27T11:50:29Z</dcterms:modified>
  <cp:revision>0</cp:revision>
</cp:coreProperties>
</file>