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activeTab="3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2">Прил.6!$A$1:$I$20</definedName>
    <definedName name="_xlnm.Print_Area" localSheetId="3">Прил.7!$A$1:$H$26</definedName>
  </definedNames>
  <calcPr calcId="125725"/>
</workbook>
</file>

<file path=xl/calcChain.xml><?xml version="1.0" encoding="utf-8"?>
<calcChain xmlns="http://schemas.openxmlformats.org/spreadsheetml/2006/main">
  <c r="C14" i="4"/>
  <c r="B19" i="3" l="1"/>
  <c r="B15"/>
  <c r="I22" i="4" l="1"/>
  <c r="K21"/>
  <c r="K20"/>
  <c r="J20"/>
  <c r="J19"/>
  <c r="I19"/>
  <c r="I18"/>
  <c r="K17"/>
  <c r="K16"/>
  <c r="J16"/>
  <c r="H14"/>
  <c r="G14"/>
  <c r="G13" s="1"/>
  <c r="G24" s="1"/>
  <c r="F14"/>
  <c r="E14"/>
  <c r="D14"/>
  <c r="K22"/>
  <c r="B14"/>
  <c r="F13"/>
  <c r="F24" s="1"/>
  <c r="C13"/>
  <c r="C24" s="1"/>
  <c r="B13"/>
  <c r="B24" s="1"/>
  <c r="F19" i="3"/>
  <c r="E19"/>
  <c r="C19"/>
  <c r="D18"/>
  <c r="D19" s="1"/>
  <c r="C18"/>
  <c r="B18"/>
  <c r="B16"/>
  <c r="B17" s="1"/>
  <c r="C13"/>
  <c r="B13"/>
  <c r="G18" i="2"/>
  <c r="F18"/>
  <c r="E18"/>
  <c r="D18"/>
  <c r="C18"/>
  <c r="B18"/>
  <c r="G11"/>
  <c r="I12" i="3" s="1"/>
  <c r="F11" i="2"/>
  <c r="H12" i="3" s="1"/>
  <c r="E11" i="2"/>
  <c r="G12" i="3" s="1"/>
  <c r="D11" i="2"/>
  <c r="F12" i="3" s="1"/>
  <c r="F13" s="1"/>
  <c r="C11" i="2"/>
  <c r="E12" i="3" s="1"/>
  <c r="E13" s="1"/>
  <c r="B11" i="2"/>
  <c r="D12" i="3" s="1"/>
  <c r="G14" i="1"/>
  <c r="F14"/>
  <c r="E14"/>
  <c r="F13"/>
  <c r="G13" s="1"/>
  <c r="C13"/>
  <c r="E12"/>
  <c r="F12" s="1"/>
  <c r="G15" i="4" l="1"/>
  <c r="H14" i="3"/>
  <c r="H16" s="1"/>
  <c r="H17" s="1"/>
  <c r="E13" i="4"/>
  <c r="K13" s="1"/>
  <c r="F15"/>
  <c r="G26"/>
  <c r="B15"/>
  <c r="C14" i="3"/>
  <c r="C16" s="1"/>
  <c r="C17" s="1"/>
  <c r="D13" i="4"/>
  <c r="D15" s="1"/>
  <c r="H13"/>
  <c r="F26"/>
  <c r="G14" i="3"/>
  <c r="G16" s="1"/>
  <c r="G17" s="1"/>
  <c r="I23" i="4"/>
  <c r="D14" i="3"/>
  <c r="D15" s="1"/>
  <c r="C15" i="4"/>
  <c r="I13"/>
  <c r="I17"/>
  <c r="J18"/>
  <c r="K19"/>
  <c r="I21"/>
  <c r="J22"/>
  <c r="I16"/>
  <c r="J17"/>
  <c r="K18"/>
  <c r="I20"/>
  <c r="J21"/>
  <c r="G12" i="1"/>
  <c r="H19" i="3"/>
  <c r="G19"/>
  <c r="I13"/>
  <c r="G13"/>
  <c r="D13"/>
  <c r="H13"/>
  <c r="E23" i="2"/>
  <c r="E24" s="1"/>
  <c r="E25" s="1"/>
  <c r="G15" i="3" l="1"/>
  <c r="H15"/>
  <c r="E15" i="4"/>
  <c r="C15" i="3"/>
  <c r="F23" i="2"/>
  <c r="F24" s="1"/>
  <c r="F25" s="1"/>
  <c r="H24" i="4"/>
  <c r="I14" i="3"/>
  <c r="I15" s="1"/>
  <c r="H26" i="4"/>
  <c r="H15"/>
  <c r="D26"/>
  <c r="D24"/>
  <c r="J13"/>
  <c r="E14" i="3"/>
  <c r="J23" i="4"/>
  <c r="E26"/>
  <c r="K23"/>
  <c r="E24"/>
  <c r="F14" i="3"/>
  <c r="B23" i="2"/>
  <c r="B24" s="1"/>
  <c r="B25" s="1"/>
  <c r="D16" i="3"/>
  <c r="D17" s="1"/>
  <c r="I19"/>
  <c r="G23" i="2" l="1"/>
  <c r="G24" s="1"/>
  <c r="G25" s="1"/>
  <c r="I16" i="3"/>
  <c r="I17" s="1"/>
  <c r="F15"/>
  <c r="F16"/>
  <c r="F17" s="1"/>
  <c r="D23" i="2"/>
  <c r="D24" s="1"/>
  <c r="D25" s="1"/>
  <c r="E15" i="3"/>
  <c r="E16"/>
  <c r="E17" s="1"/>
  <c r="C23" i="2"/>
  <c r="C24" s="1"/>
  <c r="C25" s="1"/>
</calcChain>
</file>

<file path=xl/sharedStrings.xml><?xml version="1.0" encoding="utf-8"?>
<sst xmlns="http://schemas.openxmlformats.org/spreadsheetml/2006/main" count="108" uniqueCount="61">
  <si>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</si>
  <si>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</si>
  <si>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</si>
  <si>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</si>
  <si>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</si>
  <si>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</si>
  <si>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</si>
  <si>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</si>
  <si>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</si>
  <si>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</si>
  <si>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</si>
  <si>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</si>
  <si>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</si>
  <si>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</si>
  <si>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</si>
  <si>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</si>
  <si>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</si>
  <si>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</si>
  <si>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в % к ВРП    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</si>
  <si>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</si>
  <si>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</si>
  <si>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</si>
  <si>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Темпы роста ВРП, в % к предыдущему году</t>
  </si>
  <si>
    <t>Реальные располагаемые денежные доходы населения,в % к предыдущему году</t>
  </si>
  <si>
    <t>Численность населения, тыс. человек</t>
  </si>
  <si>
    <t>Расходы, всего</t>
  </si>
  <si>
    <t>1. Программные расходы, всего</t>
  </si>
  <si>
    <t>Удельный вес (%)</t>
  </si>
  <si>
    <t>2. Непрограммные расходы, всего</t>
  </si>
  <si>
    <t>2022 г.</t>
  </si>
  <si>
    <t>2023 г.</t>
  </si>
  <si>
    <t>Плановый период</t>
  </si>
  <si>
    <t>в тыс. руб.</t>
  </si>
  <si>
    <t xml:space="preserve">Показатели финансового обеспечения муниципальных программ муниципального образования 
Сланцевское городское поселение Сланцевского муниципального района                                Ленинградской области
</t>
  </si>
  <si>
    <t xml:space="preserve">Основные характеристики бюджета муниципального образования
Сланцевское городское поселение Сланцевского муниципального района Ленинградской области
</t>
  </si>
  <si>
    <t xml:space="preserve">Основные параметры бюджета муниципального образования
Сланцевское городское поселение Сланцевского муниципального района
Ленинградской области
</t>
  </si>
  <si>
    <t xml:space="preserve">Основные показатели прогноза социально-экономического развития муниципального образования 
Сланцевское городское поселение Сланцевского муниципального района Ленинградской области на долгосрочный период
</t>
  </si>
  <si>
    <t>1.1 Муниципальная программа 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</si>
  <si>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1.2 Муниципальная  программа "Развитие культуры, спорта и молодежной политики на территории Сланцевского городского поселения"</t>
  </si>
  <si>
    <t>1.3 Муниципальная программа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</si>
  <si>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х</t>
  </si>
  <si>
    <t>3. Условно утверждаемые расходы (на основании статьи 184.1 Бюджетного кодекса РФ)</t>
  </si>
  <si>
    <t>Валовый региональный продукт (ВРП), млн. рублей</t>
  </si>
  <si>
    <t>2024 г.</t>
  </si>
  <si>
    <t>1.5 Муниципальная программа 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</si>
  <si>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1.6 Муниципальная программа  "Безопасность жизнедеятельности населения Сланцевского городского поселения"</t>
  </si>
  <si>
    <t>1.7 Муниципальная программа  "Обеспечение жильем граждан Сланцевского городского поселения"</t>
  </si>
  <si>
    <t>2025 г.</t>
  </si>
  <si>
    <t>1.4 Муниципальная программа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</si>
  <si>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Очередной 2021 г.</t>
  </si>
  <si>
    <t>2026 г.</t>
  </si>
  <si>
    <t>Отчетный 2019 год (факт)</t>
  </si>
  <si>
    <t>Текущий год (план по состоянию на 01.10.2020 г.)</t>
  </si>
  <si>
    <t>УТВЕРЖДЕНЫ</t>
  </si>
  <si>
    <t>постановлением администрации</t>
  </si>
  <si>
    <t>Сланцевского муниципального района</t>
  </si>
  <si>
    <t>от 05.02.2021 № 117-п</t>
  </si>
  <si>
    <t>(приложение 1)</t>
  </si>
  <si>
    <t>(приложение 2)</t>
  </si>
  <si>
    <t>(приложение 3)</t>
  </si>
  <si>
    <t>(приложение 4)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</si>
</sst>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>
      <alignment vertical="center"/>
    </xf>
  </cellStyleXfs>
  <cellXfs count="5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3" borderId="0" xfId="0" applyFill="1"/>
    <xf numFmtId="164" fontId="5" fillId="3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  <xf numFmtId="0" fontId="2" fillId="0" borderId="0" xfId="0" applyFont="1"/>
    <xf numFmtId="0" fontId="2" fillId="0" borderId="0" xfId="0" applyFont="1" applyFill="1" applyBorder="1"/>
  </cellXfs>
  <cellStyles count="6">
    <cellStyle name="Excel Built-in Normal" xfId="4"/>
    <cellStyle name="TableStyleLight1" xfId="5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Normal="100" zoomScaleSheetLayoutView="100" workbookViewId="0">
      <selection activeCell="E1" sqref="E1:G5"/>
    </sheetView>
  </sheetViews>
  <sheetFormatPr defaultRowHeight="15"/>
  <cols>
    <col min="1" max="1" width="32.5703125" customWidth="1"/>
    <col min="2" max="7" width="13.140625" customWidth="1"/>
  </cols>
  <sheetData>
    <row r="1" spans="1:7" ht="15.75">
      <c r="E1" s="55" t="s">
        <v>53</v>
      </c>
      <c r="F1" s="55"/>
      <c r="G1" s="55"/>
    </row>
    <row r="2" spans="1:7" ht="15.75">
      <c r="E2" s="55" t="s">
        <v>54</v>
      </c>
      <c r="F2" s="55"/>
      <c r="G2" s="55"/>
    </row>
    <row r="3" spans="1:7" ht="15.75">
      <c r="E3" s="55" t="s">
        <v>55</v>
      </c>
      <c r="F3" s="55"/>
      <c r="G3" s="55"/>
    </row>
    <row r="4" spans="1:7" ht="15.75">
      <c r="E4" s="56" t="s">
        <v>56</v>
      </c>
      <c r="F4" s="56"/>
      <c r="G4" s="56"/>
    </row>
    <row r="5" spans="1:7" ht="15.75">
      <c r="E5" s="56" t="s">
        <v>57</v>
      </c>
      <c r="F5" s="56"/>
      <c r="G5" s="56"/>
    </row>
    <row r="6" spans="1:7" ht="25.5" customHeight="1">
      <c r="A6" s="35"/>
      <c r="B6" s="35"/>
      <c r="C6" s="35"/>
      <c r="D6" s="35"/>
      <c r="E6" s="35"/>
      <c r="F6" s="35"/>
      <c r="G6" s="35"/>
    </row>
    <row r="7" spans="1:7" ht="15.75">
      <c r="A7" s="1"/>
    </row>
    <row r="8" spans="1:7" s="6" customFormat="1" ht="15.75" customHeight="1">
      <c r="A8" s="5"/>
      <c r="B8" s="5"/>
      <c r="C8" s="5"/>
      <c r="D8" s="5"/>
      <c r="E8" s="5"/>
      <c r="F8" s="5"/>
      <c r="G8" s="5"/>
    </row>
    <row r="9" spans="1:7" s="6" customFormat="1" ht="90" customHeight="1" thickBot="1">
      <c r="A9" s="34" t="s">
        <v>36</v>
      </c>
      <c r="B9" s="34"/>
      <c r="C9" s="34"/>
      <c r="D9" s="34"/>
      <c r="E9" s="34"/>
      <c r="F9" s="34"/>
      <c r="G9" s="34"/>
    </row>
    <row r="10" spans="1:7" ht="15.75" thickBot="1">
      <c r="A10" s="36" t="s">
        <v>0</v>
      </c>
      <c r="B10" s="36" t="s">
        <v>49</v>
      </c>
      <c r="C10" s="39" t="s">
        <v>31</v>
      </c>
      <c r="D10" s="40"/>
      <c r="E10" s="40"/>
      <c r="F10" s="40"/>
      <c r="G10" s="41"/>
    </row>
    <row r="11" spans="1:7" ht="15.75" thickBot="1">
      <c r="A11" s="37"/>
      <c r="B11" s="38"/>
      <c r="C11" s="3" t="s">
        <v>29</v>
      </c>
      <c r="D11" s="3" t="s">
        <v>30</v>
      </c>
      <c r="E11" s="3" t="s">
        <v>43</v>
      </c>
      <c r="F11" s="3" t="s">
        <v>47</v>
      </c>
      <c r="G11" s="3" t="s">
        <v>50</v>
      </c>
    </row>
    <row r="12" spans="1:7" ht="38.25" customHeight="1" thickBot="1">
      <c r="A12" s="11" t="s">
        <v>42</v>
      </c>
      <c r="B12" s="23">
        <v>1287830</v>
      </c>
      <c r="C12" s="23">
        <v>1374230</v>
      </c>
      <c r="D12" s="23">
        <v>1473530</v>
      </c>
      <c r="E12" s="23">
        <f>D12*E13/100</f>
        <v>1473530</v>
      </c>
      <c r="F12" s="23">
        <f>E12*F13/100</f>
        <v>1473530</v>
      </c>
      <c r="G12" s="23">
        <f>F12*G13/100</f>
        <v>1473530</v>
      </c>
    </row>
    <row r="13" spans="1:7" ht="30.75" thickBot="1">
      <c r="A13" s="11" t="s">
        <v>22</v>
      </c>
      <c r="B13" s="24">
        <v>106</v>
      </c>
      <c r="C13" s="24">
        <f>C12/B12*100</f>
        <v>106.7089600335448</v>
      </c>
      <c r="D13" s="24">
        <v>107.2</v>
      </c>
      <c r="E13" s="24">
        <v>100</v>
      </c>
      <c r="F13" s="24">
        <f t="shared" ref="E13:G14" si="0">E13</f>
        <v>100</v>
      </c>
      <c r="G13" s="24">
        <f t="shared" si="0"/>
        <v>100</v>
      </c>
    </row>
    <row r="14" spans="1:7" ht="49.5" customHeight="1" thickBot="1">
      <c r="A14" s="11" t="s">
        <v>23</v>
      </c>
      <c r="B14" s="30">
        <v>102.3</v>
      </c>
      <c r="C14" s="30">
        <v>102.7</v>
      </c>
      <c r="D14" s="30">
        <v>103.2</v>
      </c>
      <c r="E14" s="30">
        <f t="shared" si="0"/>
        <v>103.2</v>
      </c>
      <c r="F14" s="30">
        <f t="shared" si="0"/>
        <v>103.2</v>
      </c>
      <c r="G14" s="30">
        <f t="shared" si="0"/>
        <v>103.2</v>
      </c>
    </row>
    <row r="15" spans="1:7" ht="26.25" customHeight="1" thickBot="1">
      <c r="A15" s="4" t="s">
        <v>1</v>
      </c>
      <c r="B15" s="15">
        <v>967800</v>
      </c>
      <c r="C15" s="15">
        <v>1022000</v>
      </c>
      <c r="D15" s="15">
        <v>1080200</v>
      </c>
      <c r="E15" s="15">
        <v>1141800</v>
      </c>
      <c r="F15" s="15">
        <v>1206900</v>
      </c>
      <c r="G15" s="15">
        <v>1275700</v>
      </c>
    </row>
    <row r="16" spans="1:7" ht="33" customHeight="1" thickBot="1">
      <c r="A16" s="4" t="s">
        <v>24</v>
      </c>
      <c r="B16" s="17">
        <v>32.646000000000001</v>
      </c>
      <c r="C16" s="17">
        <v>32.445</v>
      </c>
      <c r="D16" s="17">
        <v>32.340000000000003</v>
      </c>
      <c r="E16" s="17">
        <v>32.218000000000004</v>
      </c>
      <c r="F16" s="17">
        <v>32.106000000000002</v>
      </c>
      <c r="G16" s="17">
        <v>31.994</v>
      </c>
    </row>
    <row r="17" spans="1:4" ht="15.75">
      <c r="A17" s="2"/>
    </row>
    <row r="27" spans="1:4">
      <c r="D27" s="9"/>
    </row>
    <row r="28" spans="1:4">
      <c r="D28" s="9"/>
    </row>
    <row r="29" spans="1:4">
      <c r="A29" s="7"/>
    </row>
  </sheetData>
  <mergeCells count="10">
    <mergeCell ref="E2:G2"/>
    <mergeCell ref="E3:G3"/>
    <mergeCell ref="E4:G4"/>
    <mergeCell ref="E5:G5"/>
    <mergeCell ref="E1:G1"/>
    <mergeCell ref="A9:G9"/>
    <mergeCell ref="A6:G6"/>
    <mergeCell ref="A10:A11"/>
    <mergeCell ref="B10:B11"/>
    <mergeCell ref="C10:G10"/>
  </mergeCells>
  <pageMargins left="1.1023622047244095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Normal="100" zoomScaleSheetLayoutView="100" workbookViewId="0">
      <selection activeCell="E1" sqref="E1:G5"/>
    </sheetView>
  </sheetViews>
  <sheetFormatPr defaultRowHeight="15"/>
  <cols>
    <col min="1" max="1" width="41.7109375" customWidth="1"/>
    <col min="2" max="7" width="13.42578125" customWidth="1"/>
  </cols>
  <sheetData>
    <row r="1" spans="1:7" ht="15.75">
      <c r="E1" s="55" t="s">
        <v>53</v>
      </c>
      <c r="F1" s="55"/>
      <c r="G1" s="55"/>
    </row>
    <row r="2" spans="1:7" ht="15.75">
      <c r="E2" s="55" t="s">
        <v>54</v>
      </c>
      <c r="F2" s="55"/>
      <c r="G2" s="55"/>
    </row>
    <row r="3" spans="1:7" ht="15.75">
      <c r="E3" s="55" t="s">
        <v>55</v>
      </c>
      <c r="F3" s="55"/>
      <c r="G3" s="55"/>
    </row>
    <row r="4" spans="1:7" ht="15.75">
      <c r="E4" s="56" t="s">
        <v>56</v>
      </c>
      <c r="F4" s="56"/>
      <c r="G4" s="56"/>
    </row>
    <row r="5" spans="1:7" ht="15.75">
      <c r="E5" s="56" t="s">
        <v>58</v>
      </c>
      <c r="F5" s="56"/>
      <c r="G5" s="56"/>
    </row>
    <row r="6" spans="1:7" ht="28.5" customHeight="1">
      <c r="A6" s="35"/>
      <c r="B6" s="35"/>
      <c r="C6" s="35"/>
      <c r="D6" s="35"/>
      <c r="E6" s="35"/>
      <c r="F6" s="35"/>
      <c r="G6" s="35"/>
    </row>
    <row r="7" spans="1:7" ht="68.25" customHeight="1">
      <c r="A7" s="42" t="s">
        <v>35</v>
      </c>
      <c r="B7" s="42"/>
      <c r="C7" s="42"/>
      <c r="D7" s="42"/>
      <c r="E7" s="42"/>
      <c r="F7" s="42"/>
      <c r="G7" s="42"/>
    </row>
    <row r="8" spans="1:7" ht="16.5" thickBot="1">
      <c r="A8" s="12"/>
      <c r="B8" s="12"/>
      <c r="C8" s="12"/>
      <c r="D8" s="12"/>
      <c r="E8" s="12"/>
      <c r="F8" s="43" t="s">
        <v>32</v>
      </c>
      <c r="G8" s="44"/>
    </row>
    <row r="9" spans="1:7" ht="15.75" thickBot="1">
      <c r="A9" s="36" t="s">
        <v>0</v>
      </c>
      <c r="B9" s="36" t="s">
        <v>49</v>
      </c>
      <c r="C9" s="39" t="s">
        <v>31</v>
      </c>
      <c r="D9" s="40"/>
      <c r="E9" s="40"/>
      <c r="F9" s="40"/>
      <c r="G9" s="41"/>
    </row>
    <row r="10" spans="1:7" ht="15.75" thickBot="1">
      <c r="A10" s="37"/>
      <c r="B10" s="38"/>
      <c r="C10" s="3" t="s">
        <v>29</v>
      </c>
      <c r="D10" s="3" t="s">
        <v>30</v>
      </c>
      <c r="E10" s="3" t="s">
        <v>43</v>
      </c>
      <c r="F10" s="3" t="s">
        <v>47</v>
      </c>
      <c r="G10" s="3" t="s">
        <v>50</v>
      </c>
    </row>
    <row r="11" spans="1:7" s="21" customFormat="1" ht="15.75" thickBot="1">
      <c r="A11" s="20" t="s">
        <v>2</v>
      </c>
      <c r="B11" s="27">
        <f t="shared" ref="B11:G11" si="0">B12+B16+B17</f>
        <v>287993.40000000002</v>
      </c>
      <c r="C11" s="27">
        <f t="shared" si="0"/>
        <v>266905.5</v>
      </c>
      <c r="D11" s="27">
        <f t="shared" si="0"/>
        <v>270817.8</v>
      </c>
      <c r="E11" s="27">
        <f t="shared" si="0"/>
        <v>270817.8</v>
      </c>
      <c r="F11" s="27">
        <f t="shared" si="0"/>
        <v>270817.8</v>
      </c>
      <c r="G11" s="27">
        <f t="shared" si="0"/>
        <v>270817.8</v>
      </c>
    </row>
    <row r="12" spans="1:7" ht="30" customHeight="1" thickBot="1">
      <c r="A12" s="4" t="s">
        <v>3</v>
      </c>
      <c r="B12" s="31">
        <v>95783</v>
      </c>
      <c r="C12" s="31">
        <v>98138.6</v>
      </c>
      <c r="D12" s="31">
        <v>100482.5</v>
      </c>
      <c r="E12" s="31">
        <v>100482.5</v>
      </c>
      <c r="F12" s="31">
        <v>100482.5</v>
      </c>
      <c r="G12" s="31">
        <v>100482.5</v>
      </c>
    </row>
    <row r="13" spans="1:7" ht="21" customHeight="1" thickBot="1">
      <c r="A13" s="4" t="s">
        <v>4</v>
      </c>
      <c r="B13" s="31">
        <v>56145.2</v>
      </c>
      <c r="C13" s="31">
        <v>57605</v>
      </c>
      <c r="D13" s="31">
        <v>59160.3</v>
      </c>
      <c r="E13" s="31">
        <v>59160.3</v>
      </c>
      <c r="F13" s="31">
        <v>59160.3</v>
      </c>
      <c r="G13" s="31">
        <v>59160.3</v>
      </c>
    </row>
    <row r="14" spans="1:7" ht="20.25" customHeight="1" thickBot="1">
      <c r="A14" s="10" t="s">
        <v>5</v>
      </c>
      <c r="B14" s="31">
        <v>4790.5</v>
      </c>
      <c r="C14" s="31">
        <v>4916</v>
      </c>
      <c r="D14" s="31">
        <v>4916</v>
      </c>
      <c r="E14" s="31">
        <v>4916</v>
      </c>
      <c r="F14" s="31">
        <v>4916</v>
      </c>
      <c r="G14" s="31">
        <v>4916</v>
      </c>
    </row>
    <row r="15" spans="1:7" ht="18.75" customHeight="1" thickBot="1">
      <c r="A15" s="4" t="s">
        <v>6</v>
      </c>
      <c r="B15" s="31">
        <v>34847.300000000003</v>
      </c>
      <c r="C15" s="31">
        <v>35617.599999999999</v>
      </c>
      <c r="D15" s="31">
        <v>36406.199999999997</v>
      </c>
      <c r="E15" s="31">
        <v>36406.199999999997</v>
      </c>
      <c r="F15" s="31">
        <v>36406.199999999997</v>
      </c>
      <c r="G15" s="31">
        <v>36406.199999999997</v>
      </c>
    </row>
    <row r="16" spans="1:7" ht="32.25" customHeight="1" thickBot="1">
      <c r="A16" s="4" t="s">
        <v>7</v>
      </c>
      <c r="B16" s="31">
        <v>62416.2</v>
      </c>
      <c r="C16" s="31">
        <v>64223.6</v>
      </c>
      <c r="D16" s="31">
        <v>66535.399999999994</v>
      </c>
      <c r="E16" s="31">
        <v>66535.399999999994</v>
      </c>
      <c r="F16" s="31">
        <v>66535.399999999994</v>
      </c>
      <c r="G16" s="31">
        <v>66535.399999999994</v>
      </c>
    </row>
    <row r="17" spans="1:7" ht="24.75" customHeight="1" thickBot="1">
      <c r="A17" s="4" t="s">
        <v>8</v>
      </c>
      <c r="B17" s="31">
        <v>129794.2</v>
      </c>
      <c r="C17" s="31">
        <v>104543.3</v>
      </c>
      <c r="D17" s="31">
        <v>103799.9</v>
      </c>
      <c r="E17" s="31">
        <v>103799.9</v>
      </c>
      <c r="F17" s="31">
        <v>103799.9</v>
      </c>
      <c r="G17" s="31">
        <v>103799.9</v>
      </c>
    </row>
    <row r="18" spans="1:7" ht="36.75" customHeight="1" thickBot="1">
      <c r="A18" s="4" t="s">
        <v>9</v>
      </c>
      <c r="B18" s="31">
        <f t="shared" ref="B18:G18" si="1">SUM(B19:B22)</f>
        <v>33720.300000000003</v>
      </c>
      <c r="C18" s="31">
        <f t="shared" si="1"/>
        <v>11776.2</v>
      </c>
      <c r="D18" s="31">
        <f t="shared" si="1"/>
        <v>9778</v>
      </c>
      <c r="E18" s="31">
        <f t="shared" si="1"/>
        <v>9778</v>
      </c>
      <c r="F18" s="31">
        <f t="shared" si="1"/>
        <v>9778</v>
      </c>
      <c r="G18" s="31">
        <f t="shared" si="1"/>
        <v>9778</v>
      </c>
    </row>
    <row r="19" spans="1:7" ht="15.75" thickBot="1">
      <c r="A19" s="4" t="s">
        <v>10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8.75" customHeight="1" thickBot="1">
      <c r="A20" s="4" t="s">
        <v>11</v>
      </c>
      <c r="B20" s="31">
        <v>31820.3</v>
      </c>
      <c r="C20" s="31">
        <v>9776</v>
      </c>
      <c r="D20" s="31">
        <v>9778</v>
      </c>
      <c r="E20" s="31">
        <v>9778</v>
      </c>
      <c r="F20" s="31">
        <v>9778</v>
      </c>
      <c r="G20" s="31">
        <v>9778</v>
      </c>
    </row>
    <row r="21" spans="1:7" ht="17.25" customHeight="1" thickBot="1">
      <c r="A21" s="4" t="s">
        <v>12</v>
      </c>
      <c r="B21" s="31">
        <v>1900</v>
      </c>
      <c r="C21" s="31">
        <v>2000.2</v>
      </c>
      <c r="D21" s="31">
        <v>0</v>
      </c>
      <c r="E21" s="31">
        <v>0</v>
      </c>
      <c r="F21" s="31">
        <v>0</v>
      </c>
      <c r="G21" s="31">
        <v>0</v>
      </c>
    </row>
    <row r="22" spans="1:7" ht="20.25" customHeight="1" thickBot="1">
      <c r="A22" s="4" t="s">
        <v>13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21" customFormat="1" ht="15.75" thickBot="1">
      <c r="A23" s="20" t="s">
        <v>14</v>
      </c>
      <c r="B23" s="27">
        <f>Прил.6!D14</f>
        <v>303813.30000000005</v>
      </c>
      <c r="C23" s="27">
        <f>Прил.6!E14</f>
        <v>283141.69999999995</v>
      </c>
      <c r="D23" s="27">
        <f>Прил.6!F14</f>
        <v>287519.5</v>
      </c>
      <c r="E23" s="27">
        <f>Прил.6!G14</f>
        <v>287519.5</v>
      </c>
      <c r="F23" s="27">
        <f>Прил.6!H14</f>
        <v>287519.5</v>
      </c>
      <c r="G23" s="27">
        <f>Прил.6!I14</f>
        <v>287519.5</v>
      </c>
    </row>
    <row r="24" spans="1:7" s="16" customFormat="1" ht="24.75" customHeight="1" thickBot="1">
      <c r="A24" s="10" t="s">
        <v>15</v>
      </c>
      <c r="B24" s="28">
        <f t="shared" ref="B24:G24" si="2">B11-B23</f>
        <v>-15819.900000000023</v>
      </c>
      <c r="C24" s="28">
        <f t="shared" si="2"/>
        <v>-16236.199999999953</v>
      </c>
      <c r="D24" s="28">
        <f t="shared" si="2"/>
        <v>-16701.700000000012</v>
      </c>
      <c r="E24" s="28">
        <f t="shared" si="2"/>
        <v>-16701.700000000012</v>
      </c>
      <c r="F24" s="28">
        <f t="shared" si="2"/>
        <v>-16701.700000000012</v>
      </c>
      <c r="G24" s="28">
        <f t="shared" si="2"/>
        <v>-16701.700000000012</v>
      </c>
    </row>
    <row r="25" spans="1:7" s="16" customFormat="1" ht="15.75" thickBot="1">
      <c r="A25" s="10" t="s">
        <v>16</v>
      </c>
      <c r="B25" s="28">
        <f t="shared" ref="B25:G25" si="3">(0-B24)/(B12+B16)*100</f>
        <v>9.999987357711051</v>
      </c>
      <c r="C25" s="28">
        <f t="shared" si="3"/>
        <v>9.9999876818618816</v>
      </c>
      <c r="D25" s="28">
        <f t="shared" si="3"/>
        <v>9.9999461135602896</v>
      </c>
      <c r="E25" s="28">
        <f t="shared" si="3"/>
        <v>9.9999461135602896</v>
      </c>
      <c r="F25" s="28">
        <f t="shared" si="3"/>
        <v>9.9999461135602896</v>
      </c>
      <c r="G25" s="28">
        <f t="shared" si="3"/>
        <v>9.9999461135602896</v>
      </c>
    </row>
  </sheetData>
  <mergeCells count="11">
    <mergeCell ref="E1:G1"/>
    <mergeCell ref="E2:G2"/>
    <mergeCell ref="E3:G3"/>
    <mergeCell ref="E4:G4"/>
    <mergeCell ref="E5:G5"/>
    <mergeCell ref="A6:G6"/>
    <mergeCell ref="A7:G7"/>
    <mergeCell ref="A9:A10"/>
    <mergeCell ref="B9:B10"/>
    <mergeCell ref="C9:G9"/>
    <mergeCell ref="F8:G8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Normal="100" zoomScaleSheetLayoutView="100" workbookViewId="0">
      <selection activeCell="G2" sqref="G2:I6"/>
    </sheetView>
  </sheetViews>
  <sheetFormatPr defaultRowHeight="15"/>
  <cols>
    <col min="1" max="1" width="19.85546875" customWidth="1"/>
    <col min="2" max="2" width="13.7109375" customWidth="1"/>
    <col min="3" max="3" width="17.5703125" customWidth="1"/>
    <col min="4" max="4" width="13.5703125" customWidth="1"/>
    <col min="5" max="5" width="13.140625" customWidth="1"/>
    <col min="6" max="6" width="12.5703125" customWidth="1"/>
    <col min="7" max="7" width="11.140625" customWidth="1"/>
    <col min="8" max="8" width="12" customWidth="1"/>
    <col min="9" max="9" width="12.28515625" customWidth="1"/>
  </cols>
  <sheetData>
    <row r="1" spans="1:9" ht="1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15" customHeight="1">
      <c r="A2" s="32"/>
      <c r="B2" s="32"/>
      <c r="C2" s="32"/>
      <c r="D2" s="32"/>
      <c r="E2" s="32"/>
      <c r="F2" s="32"/>
      <c r="G2" s="55" t="s">
        <v>53</v>
      </c>
      <c r="H2" s="55"/>
      <c r="I2" s="55"/>
    </row>
    <row r="3" spans="1:9" ht="15" customHeight="1">
      <c r="A3" s="32"/>
      <c r="B3" s="32"/>
      <c r="C3" s="32"/>
      <c r="D3" s="32"/>
      <c r="E3" s="32"/>
      <c r="F3" s="32"/>
      <c r="G3" s="55" t="s">
        <v>54</v>
      </c>
      <c r="H3" s="55"/>
      <c r="I3" s="55"/>
    </row>
    <row r="4" spans="1:9" ht="15" customHeight="1">
      <c r="A4" s="32"/>
      <c r="B4" s="32"/>
      <c r="C4" s="32"/>
      <c r="D4" s="32"/>
      <c r="E4" s="32"/>
      <c r="F4" s="32"/>
      <c r="G4" s="55" t="s">
        <v>55</v>
      </c>
      <c r="H4" s="55"/>
      <c r="I4" s="55"/>
    </row>
    <row r="5" spans="1:9" ht="15" customHeight="1">
      <c r="A5" s="32"/>
      <c r="B5" s="32"/>
      <c r="C5" s="32"/>
      <c r="D5" s="32"/>
      <c r="E5" s="32"/>
      <c r="F5" s="32"/>
      <c r="G5" s="56" t="s">
        <v>56</v>
      </c>
      <c r="H5" s="56"/>
      <c r="I5" s="56"/>
    </row>
    <row r="6" spans="1:9" ht="15" customHeight="1">
      <c r="A6" s="32"/>
      <c r="B6" s="32"/>
      <c r="C6" s="32"/>
      <c r="D6" s="32"/>
      <c r="E6" s="32"/>
      <c r="F6" s="32"/>
      <c r="G6" s="56" t="s">
        <v>59</v>
      </c>
      <c r="H6" s="56"/>
      <c r="I6" s="56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 ht="67.5" customHeight="1">
      <c r="A8" s="45" t="s">
        <v>34</v>
      </c>
      <c r="B8" s="46"/>
      <c r="C8" s="46"/>
      <c r="D8" s="46"/>
      <c r="E8" s="46"/>
      <c r="F8" s="46"/>
      <c r="G8" s="46"/>
      <c r="H8" s="46"/>
      <c r="I8" s="46"/>
    </row>
    <row r="9" spans="1:9" ht="16.5" thickBot="1">
      <c r="H9" s="43" t="s">
        <v>32</v>
      </c>
      <c r="I9" s="44"/>
    </row>
    <row r="10" spans="1:9" ht="33" customHeight="1" thickBot="1">
      <c r="A10" s="36" t="s">
        <v>0</v>
      </c>
      <c r="B10" s="36" t="s">
        <v>51</v>
      </c>
      <c r="C10" s="36" t="s">
        <v>52</v>
      </c>
      <c r="D10" s="36" t="s">
        <v>49</v>
      </c>
      <c r="E10" s="48" t="s">
        <v>31</v>
      </c>
      <c r="F10" s="49"/>
      <c r="G10" s="49"/>
      <c r="H10" s="49"/>
      <c r="I10" s="50"/>
    </row>
    <row r="11" spans="1:9" ht="33" customHeight="1" thickBot="1">
      <c r="A11" s="47"/>
      <c r="B11" s="47"/>
      <c r="C11" s="47"/>
      <c r="D11" s="47"/>
      <c r="E11" s="3" t="s">
        <v>29</v>
      </c>
      <c r="F11" s="3" t="s">
        <v>30</v>
      </c>
      <c r="G11" s="3" t="s">
        <v>43</v>
      </c>
      <c r="H11" s="3" t="s">
        <v>47</v>
      </c>
      <c r="I11" s="3" t="s">
        <v>50</v>
      </c>
    </row>
    <row r="12" spans="1:9" s="21" customFormat="1" ht="24.75" customHeight="1" thickBot="1">
      <c r="A12" s="20" t="s">
        <v>17</v>
      </c>
      <c r="B12" s="29">
        <v>422528.7</v>
      </c>
      <c r="C12" s="29">
        <v>460744.1</v>
      </c>
      <c r="D12" s="29">
        <f>Прил4!B11</f>
        <v>287993.40000000002</v>
      </c>
      <c r="E12" s="29">
        <f>Прил4!C11</f>
        <v>266905.5</v>
      </c>
      <c r="F12" s="29">
        <f>Прил4!D11</f>
        <v>270817.8</v>
      </c>
      <c r="G12" s="29">
        <f>Прил4!E11</f>
        <v>270817.8</v>
      </c>
      <c r="H12" s="29">
        <f>Прил4!F11</f>
        <v>270817.8</v>
      </c>
      <c r="I12" s="29">
        <f>Прил4!G11</f>
        <v>270817.8</v>
      </c>
    </row>
    <row r="13" spans="1:9" s="16" customFormat="1" ht="15.75" thickBot="1">
      <c r="A13" s="10" t="s">
        <v>18</v>
      </c>
      <c r="B13" s="26">
        <f>B12/(1152515000)*100</f>
        <v>3.6661449091768876E-2</v>
      </c>
      <c r="C13" s="26">
        <f>C12/(1152515*1000)*100</f>
        <v>3.9977275783829279E-2</v>
      </c>
      <c r="D13" s="26">
        <f>Прил.6!D12/('Прил 1'!B12*1000)*100</f>
        <v>2.236268762181344E-2</v>
      </c>
      <c r="E13" s="26">
        <f>Прил.6!E12/('Прил 1'!C12*1000)*100</f>
        <v>1.9422185514797376E-2</v>
      </c>
      <c r="F13" s="26">
        <f>Прил.6!F12/('Прил 1'!D12*1000)*100</f>
        <v>1.8378845357746365E-2</v>
      </c>
      <c r="G13" s="26">
        <f>Прил.6!G12/('Прил 1'!E12*1000)*100</f>
        <v>1.8378845357746365E-2</v>
      </c>
      <c r="H13" s="26">
        <f>Прил.6!H12/('Прил 1'!F12*1000)*100</f>
        <v>1.8378845357746365E-2</v>
      </c>
      <c r="I13" s="26">
        <f>Прил.6!I12/('Прил 1'!G12*1000)*100</f>
        <v>1.8378845357746365E-2</v>
      </c>
    </row>
    <row r="14" spans="1:9" s="21" customFormat="1" ht="15.75" thickBot="1">
      <c r="A14" s="20" t="s">
        <v>19</v>
      </c>
      <c r="B14" s="29">
        <v>401819.2</v>
      </c>
      <c r="C14" s="29">
        <f>Прил.7!B13</f>
        <v>496174.4</v>
      </c>
      <c r="D14" s="29">
        <f>Прил.7!C13</f>
        <v>303813.30000000005</v>
      </c>
      <c r="E14" s="29">
        <f>Прил.7!D13</f>
        <v>283141.69999999995</v>
      </c>
      <c r="F14" s="29">
        <f>Прил.7!E13</f>
        <v>287519.5</v>
      </c>
      <c r="G14" s="29">
        <f>Прил.7!F13</f>
        <v>287519.5</v>
      </c>
      <c r="H14" s="29">
        <f>Прил.7!G13</f>
        <v>287519.5</v>
      </c>
      <c r="I14" s="29">
        <f>Прил.7!H13</f>
        <v>287519.5</v>
      </c>
    </row>
    <row r="15" spans="1:9" s="16" customFormat="1" ht="15.75" thickBot="1">
      <c r="A15" s="10" t="s">
        <v>18</v>
      </c>
      <c r="B15" s="26">
        <f>B14/(1152515000)*100</f>
        <v>3.4864552739009909E-2</v>
      </c>
      <c r="C15" s="26">
        <f>C14/(1152515*1000)*100</f>
        <v>4.3051448354251357E-2</v>
      </c>
      <c r="D15" s="26">
        <f>D14/('Прил 1'!B12*1000)*100</f>
        <v>2.3591102862955519E-2</v>
      </c>
      <c r="E15" s="26">
        <f>E14/('Прил 1'!C12*1000)*100</f>
        <v>2.06036616869083E-2</v>
      </c>
      <c r="F15" s="26">
        <f>F14/('Прил 1'!D12*1000)*100</f>
        <v>1.9512293607866823E-2</v>
      </c>
      <c r="G15" s="26">
        <f>G14/('Прил 1'!E12*1000)*100</f>
        <v>1.9512293607866823E-2</v>
      </c>
      <c r="H15" s="26">
        <f>H14/('Прил 1'!F12*1000)*100</f>
        <v>1.9512293607866823E-2</v>
      </c>
      <c r="I15" s="26">
        <f>I14/('Прил 1'!G12*1000)*100</f>
        <v>1.9512293607866823E-2</v>
      </c>
    </row>
    <row r="16" spans="1:9" s="21" customFormat="1" ht="35.25" customHeight="1" thickBot="1">
      <c r="A16" s="20" t="s">
        <v>20</v>
      </c>
      <c r="B16" s="29">
        <f t="shared" ref="B16:I16" si="0">B12-B14</f>
        <v>20709.5</v>
      </c>
      <c r="C16" s="29">
        <f t="shared" si="0"/>
        <v>-35430.300000000047</v>
      </c>
      <c r="D16" s="29">
        <f t="shared" si="0"/>
        <v>-15819.900000000023</v>
      </c>
      <c r="E16" s="29">
        <f t="shared" si="0"/>
        <v>-16236.199999999953</v>
      </c>
      <c r="F16" s="29">
        <f t="shared" si="0"/>
        <v>-16701.700000000012</v>
      </c>
      <c r="G16" s="29">
        <f t="shared" si="0"/>
        <v>-16701.700000000012</v>
      </c>
      <c r="H16" s="29">
        <f t="shared" si="0"/>
        <v>-16701.700000000012</v>
      </c>
      <c r="I16" s="29">
        <f t="shared" si="0"/>
        <v>-16701.700000000012</v>
      </c>
    </row>
    <row r="17" spans="1:9" s="16" customFormat="1" ht="15.75" thickBot="1">
      <c r="A17" s="10" t="s">
        <v>18</v>
      </c>
      <c r="B17" s="25">
        <f>B16/(1152515000)*100</f>
        <v>1.7968963527589662E-3</v>
      </c>
      <c r="C17" s="25">
        <f>C16/(1152515*1000)*100</f>
        <v>-3.0741725704220811E-3</v>
      </c>
      <c r="D17" s="25">
        <f>D16/('Прил 1'!B12*1000)*100</f>
        <v>-1.2284152411420782E-3</v>
      </c>
      <c r="E17" s="25">
        <f>E16/('Прил 1'!C12*1000)*100</f>
        <v>-1.1814761721109241E-3</v>
      </c>
      <c r="F17" s="25">
        <f>F16/('Прил 1'!D12*1000)*100</f>
        <v>-1.1334482501204597E-3</v>
      </c>
      <c r="G17" s="25">
        <f>G16/('Прил 1'!E12*1000)*100</f>
        <v>-1.1334482501204597E-3</v>
      </c>
      <c r="H17" s="25">
        <f>H16/('Прил 1'!F12*1000)*100</f>
        <v>-1.1334482501204597E-3</v>
      </c>
      <c r="I17" s="25">
        <f>I16/('Прил 1'!G12*1000)*100</f>
        <v>-1.1334482501204597E-3</v>
      </c>
    </row>
    <row r="18" spans="1:9" s="21" customFormat="1" ht="27.75" customHeight="1" thickBot="1">
      <c r="A18" s="20" t="s">
        <v>21</v>
      </c>
      <c r="B18" s="22">
        <f>21428.6-B20-0.1</f>
        <v>14285.699999999999</v>
      </c>
      <c r="C18" s="22">
        <f>B18-B20</f>
        <v>7142.8999999999987</v>
      </c>
      <c r="D18" s="22">
        <f>C18-B20-0.1</f>
        <v>-1.4551970739518083E-12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s="16" customFormat="1" ht="24" customHeight="1" thickBot="1">
      <c r="A19" s="10" t="s">
        <v>18</v>
      </c>
      <c r="B19" s="25">
        <f>B18/(1152515000)*100</f>
        <v>1.2395239975184704E-3</v>
      </c>
      <c r="C19" s="25">
        <f>C18/(1152515*1000)*100</f>
        <v>6.1976633709756482E-4</v>
      </c>
      <c r="D19" s="25">
        <f>D18/('Прил 1'!B12*1000)*100</f>
        <v>-1.129960533573382E-19</v>
      </c>
      <c r="E19" s="25">
        <f>E18/('Прил 1'!C12*1000)*100</f>
        <v>0</v>
      </c>
      <c r="F19" s="25">
        <f>F18/('Прил 1'!D12*1000)*100</f>
        <v>0</v>
      </c>
      <c r="G19" s="25">
        <f>G18/('Прил 1'!E12*1000)*100</f>
        <v>0</v>
      </c>
      <c r="H19" s="25">
        <f>H18/('Прил 1'!F12*1000)*100</f>
        <v>0</v>
      </c>
      <c r="I19" s="25">
        <f>I18/('Прил 1'!G12*1000)*100</f>
        <v>0</v>
      </c>
    </row>
    <row r="20" spans="1:9" hidden="1">
      <c r="B20">
        <v>7142.8</v>
      </c>
    </row>
  </sheetData>
  <mergeCells count="13">
    <mergeCell ref="A1:I1"/>
    <mergeCell ref="A8:I8"/>
    <mergeCell ref="B10:B11"/>
    <mergeCell ref="C10:C11"/>
    <mergeCell ref="A10:A11"/>
    <mergeCell ref="D10:D11"/>
    <mergeCell ref="E10:I10"/>
    <mergeCell ref="H9:I9"/>
    <mergeCell ref="G2:I2"/>
    <mergeCell ref="G3:I3"/>
    <mergeCell ref="G4:I4"/>
    <mergeCell ref="G5:I5"/>
    <mergeCell ref="G6:I6"/>
  </mergeCells>
  <pageMargins left="1.1023622047244095" right="0.31496062992125984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view="pageBreakPreview" zoomScaleNormal="100" zoomScaleSheetLayoutView="100" workbookViewId="0">
      <selection activeCell="A9" sqref="A9:G9"/>
    </sheetView>
  </sheetViews>
  <sheetFormatPr defaultRowHeight="15"/>
  <cols>
    <col min="1" max="1" width="32.28515625" customWidth="1"/>
    <col min="2" max="2" width="17.28515625" customWidth="1"/>
    <col min="3" max="3" width="12.85546875" customWidth="1"/>
    <col min="4" max="5" width="10.42578125" style="16" customWidth="1"/>
    <col min="6" max="7" width="10.42578125" customWidth="1"/>
    <col min="9" max="11" width="0" hidden="1" customWidth="1"/>
  </cols>
  <sheetData>
    <row r="2" spans="1:11" ht="15.75">
      <c r="A2" s="51"/>
      <c r="B2" s="51"/>
      <c r="C2" s="51"/>
      <c r="D2" s="51"/>
      <c r="E2" s="51"/>
      <c r="F2" s="51"/>
      <c r="G2" s="51"/>
    </row>
    <row r="3" spans="1:11" ht="15.75">
      <c r="A3" s="33"/>
      <c r="B3" s="33"/>
      <c r="C3" s="33"/>
      <c r="D3" s="33"/>
      <c r="E3" s="33"/>
      <c r="F3" s="55" t="s">
        <v>53</v>
      </c>
      <c r="G3" s="55"/>
      <c r="H3" s="55"/>
    </row>
    <row r="4" spans="1:11" ht="15.75">
      <c r="A4" s="33"/>
      <c r="B4" s="33"/>
      <c r="C4" s="33"/>
      <c r="D4" s="33"/>
      <c r="E4" s="33"/>
      <c r="F4" s="55" t="s">
        <v>54</v>
      </c>
      <c r="G4" s="55"/>
      <c r="H4" s="55"/>
    </row>
    <row r="5" spans="1:11" ht="15.75">
      <c r="A5" s="33"/>
      <c r="B5" s="33"/>
      <c r="C5" s="33"/>
      <c r="D5" s="33"/>
      <c r="E5" s="33"/>
      <c r="F5" s="55" t="s">
        <v>55</v>
      </c>
      <c r="G5" s="55"/>
      <c r="H5" s="55"/>
    </row>
    <row r="6" spans="1:11" ht="15.75">
      <c r="A6" s="33"/>
      <c r="B6" s="33"/>
      <c r="C6" s="33"/>
      <c r="D6" s="33"/>
      <c r="E6" s="33"/>
      <c r="F6" s="56" t="s">
        <v>56</v>
      </c>
      <c r="G6" s="56"/>
      <c r="H6" s="56"/>
    </row>
    <row r="7" spans="1:11" ht="15.75">
      <c r="A7" s="33"/>
      <c r="B7" s="33"/>
      <c r="C7" s="33"/>
      <c r="D7" s="33"/>
      <c r="E7" s="33"/>
      <c r="F7" s="56" t="s">
        <v>60</v>
      </c>
      <c r="G7" s="56"/>
      <c r="H7" s="56"/>
    </row>
    <row r="8" spans="1:11" ht="15.75">
      <c r="A8" s="1"/>
    </row>
    <row r="9" spans="1:11" s="5" customFormat="1" ht="89.25" customHeight="1">
      <c r="A9" s="52" t="s">
        <v>33</v>
      </c>
      <c r="B9" s="53"/>
      <c r="C9" s="53"/>
      <c r="D9" s="53"/>
      <c r="E9" s="53"/>
      <c r="F9" s="53"/>
      <c r="G9" s="53"/>
    </row>
    <row r="10" spans="1:11" s="5" customFormat="1" ht="16.5" thickBot="1">
      <c r="A10" s="13"/>
      <c r="B10" s="14"/>
      <c r="C10" s="14"/>
      <c r="D10" s="18"/>
      <c r="E10" s="18"/>
      <c r="F10" s="14"/>
      <c r="G10" s="43" t="s">
        <v>32</v>
      </c>
      <c r="H10" s="44"/>
    </row>
    <row r="11" spans="1:11" ht="24" customHeight="1" thickBot="1">
      <c r="A11" s="36" t="s">
        <v>0</v>
      </c>
      <c r="B11" s="36" t="s">
        <v>52</v>
      </c>
      <c r="C11" s="36" t="s">
        <v>49</v>
      </c>
      <c r="D11" s="48" t="s">
        <v>31</v>
      </c>
      <c r="E11" s="49"/>
      <c r="F11" s="49"/>
      <c r="G11" s="49"/>
      <c r="H11" s="50"/>
    </row>
    <row r="12" spans="1:11" ht="32.25" customHeight="1" thickBot="1">
      <c r="A12" s="54"/>
      <c r="B12" s="47"/>
      <c r="C12" s="47"/>
      <c r="D12" s="19" t="s">
        <v>29</v>
      </c>
      <c r="E12" s="19" t="s">
        <v>30</v>
      </c>
      <c r="F12" s="3" t="s">
        <v>43</v>
      </c>
      <c r="G12" s="3" t="s">
        <v>47</v>
      </c>
      <c r="H12" s="3" t="s">
        <v>50</v>
      </c>
    </row>
    <row r="13" spans="1:11" s="21" customFormat="1" ht="42.75" customHeight="1" thickBot="1">
      <c r="A13" s="20" t="s">
        <v>25</v>
      </c>
      <c r="B13" s="27">
        <f>B14+B23</f>
        <v>496174.4</v>
      </c>
      <c r="C13" s="27">
        <f>C14+C23</f>
        <v>303813.30000000005</v>
      </c>
      <c r="D13" s="27">
        <f>D14+D23+D25</f>
        <v>283141.69999999995</v>
      </c>
      <c r="E13" s="27">
        <f>E14+E23+E25</f>
        <v>287519.5</v>
      </c>
      <c r="F13" s="27">
        <f>F14+F23+F25</f>
        <v>287519.5</v>
      </c>
      <c r="G13" s="27">
        <f>G14+G23+G25</f>
        <v>287519.5</v>
      </c>
      <c r="H13" s="27">
        <f>H14+H23+H25</f>
        <v>287519.5</v>
      </c>
      <c r="I13" s="21">
        <f>C14/C13*100</f>
        <v>92.097778471186089</v>
      </c>
      <c r="J13" s="21">
        <f>D14/D13*100</f>
        <v>88.439463349976364</v>
      </c>
      <c r="K13" s="21">
        <f>E14/E13*100</f>
        <v>86.699997739283759</v>
      </c>
    </row>
    <row r="14" spans="1:11" ht="22.5" customHeight="1" thickBot="1">
      <c r="A14" s="4" t="s">
        <v>26</v>
      </c>
      <c r="B14" s="28">
        <f t="shared" ref="B14:H14" si="0">SUM(B16:B22)</f>
        <v>474804.80000000005</v>
      </c>
      <c r="C14" s="28">
        <f>SUM(C16:C22)-0.1</f>
        <v>279805.30000000005</v>
      </c>
      <c r="D14" s="28">
        <f t="shared" si="0"/>
        <v>250409</v>
      </c>
      <c r="E14" s="28">
        <f t="shared" si="0"/>
        <v>249279.4</v>
      </c>
      <c r="F14" s="28">
        <f t="shared" si="0"/>
        <v>249279.4</v>
      </c>
      <c r="G14" s="28">
        <f t="shared" si="0"/>
        <v>249279.4</v>
      </c>
      <c r="H14" s="28">
        <f t="shared" si="0"/>
        <v>249279.4</v>
      </c>
    </row>
    <row r="15" spans="1:11" ht="27.75" customHeight="1" thickBot="1">
      <c r="A15" s="4" t="s">
        <v>27</v>
      </c>
      <c r="B15" s="28">
        <f t="shared" ref="B15:H15" si="1">B14/B13*100</f>
        <v>95.693127255255419</v>
      </c>
      <c r="C15" s="28">
        <f t="shared" si="1"/>
        <v>92.097778471186089</v>
      </c>
      <c r="D15" s="28">
        <f t="shared" si="1"/>
        <v>88.439463349976364</v>
      </c>
      <c r="E15" s="28">
        <f t="shared" si="1"/>
        <v>86.699997739283759</v>
      </c>
      <c r="F15" s="28">
        <f t="shared" si="1"/>
        <v>86.699997739283759</v>
      </c>
      <c r="G15" s="28">
        <f t="shared" si="1"/>
        <v>86.699997739283759</v>
      </c>
      <c r="H15" s="28">
        <f t="shared" si="1"/>
        <v>86.699997739283759</v>
      </c>
    </row>
    <row r="16" spans="1:11" ht="114" customHeight="1" thickBot="1">
      <c r="A16" s="4" t="s">
        <v>37</v>
      </c>
      <c r="B16" s="28">
        <v>152278.5</v>
      </c>
      <c r="C16" s="28">
        <v>106401.5</v>
      </c>
      <c r="D16" s="28">
        <v>111117.4</v>
      </c>
      <c r="E16" s="28">
        <v>112999.6</v>
      </c>
      <c r="F16" s="28">
        <v>112999.6</v>
      </c>
      <c r="G16" s="28">
        <v>112999.6</v>
      </c>
      <c r="H16" s="28">
        <v>112999.6</v>
      </c>
      <c r="I16">
        <f>C16/$C$14*100</f>
        <v>38.02697804509063</v>
      </c>
      <c r="J16">
        <f t="shared" ref="J16:K22" si="2">D16/$C$14*100</f>
        <v>39.712400015296339</v>
      </c>
      <c r="K16">
        <f t="shared" si="2"/>
        <v>40.385082055272001</v>
      </c>
    </row>
    <row r="17" spans="1:11" ht="82.5" customHeight="1" thickBot="1">
      <c r="A17" s="4" t="s">
        <v>38</v>
      </c>
      <c r="B17" s="28">
        <v>114358.7</v>
      </c>
      <c r="C17" s="28">
        <v>108131.3</v>
      </c>
      <c r="D17" s="28">
        <v>98379.3</v>
      </c>
      <c r="E17" s="28">
        <v>99646.399999999994</v>
      </c>
      <c r="F17" s="28">
        <v>99646.399999999994</v>
      </c>
      <c r="G17" s="28">
        <v>99646.399999999994</v>
      </c>
      <c r="H17" s="28">
        <v>99646.399999999994</v>
      </c>
      <c r="I17">
        <f t="shared" ref="I17:I22" si="3">C17/$C$14*100</f>
        <v>38.645193640006099</v>
      </c>
      <c r="J17">
        <f t="shared" si="2"/>
        <v>35.159912982348793</v>
      </c>
      <c r="K17">
        <f t="shared" si="2"/>
        <v>35.612763589538858</v>
      </c>
    </row>
    <row r="18" spans="1:11" ht="117" customHeight="1" thickBot="1">
      <c r="A18" s="4" t="s">
        <v>39</v>
      </c>
      <c r="B18" s="28">
        <v>11579.2</v>
      </c>
      <c r="C18" s="28">
        <v>12258.3</v>
      </c>
      <c r="D18" s="28">
        <v>11549</v>
      </c>
      <c r="E18" s="28">
        <v>10502.8</v>
      </c>
      <c r="F18" s="28">
        <v>10502.8</v>
      </c>
      <c r="G18" s="28">
        <v>10502.8</v>
      </c>
      <c r="H18" s="28">
        <v>10502.8</v>
      </c>
      <c r="I18">
        <f t="shared" si="3"/>
        <v>4.3810106527646182</v>
      </c>
      <c r="J18">
        <f t="shared" si="2"/>
        <v>4.1275129527567911</v>
      </c>
      <c r="K18">
        <f t="shared" si="2"/>
        <v>3.7536100995942525</v>
      </c>
    </row>
    <row r="19" spans="1:11" ht="127.5" customHeight="1" thickBot="1">
      <c r="A19" s="4" t="s">
        <v>48</v>
      </c>
      <c r="B19" s="28">
        <v>38288</v>
      </c>
      <c r="C19" s="28">
        <v>1350</v>
      </c>
      <c r="D19" s="28">
        <v>1463.1</v>
      </c>
      <c r="E19" s="28">
        <v>1487.9</v>
      </c>
      <c r="F19" s="28">
        <v>1487.9</v>
      </c>
      <c r="G19" s="28">
        <v>1487.9</v>
      </c>
      <c r="H19" s="28">
        <v>1487.9</v>
      </c>
      <c r="I19">
        <f t="shared" si="3"/>
        <v>0.48247835191113242</v>
      </c>
      <c r="J19">
        <f t="shared" si="2"/>
        <v>0.52289931606013174</v>
      </c>
      <c r="K19">
        <f t="shared" si="2"/>
        <v>0.53176262208042513</v>
      </c>
    </row>
    <row r="20" spans="1:11" ht="127.5" customHeight="1" thickBot="1">
      <c r="A20" s="4" t="s">
        <v>44</v>
      </c>
      <c r="B20" s="28">
        <v>143323.79999999999</v>
      </c>
      <c r="C20" s="28">
        <v>49604.9</v>
      </c>
      <c r="D20" s="28">
        <v>25668.5</v>
      </c>
      <c r="E20" s="28">
        <v>22373.200000000001</v>
      </c>
      <c r="F20" s="28">
        <v>22373.200000000001</v>
      </c>
      <c r="G20" s="28">
        <v>22373.200000000001</v>
      </c>
      <c r="H20" s="28">
        <v>22373.200000000001</v>
      </c>
      <c r="I20">
        <f t="shared" si="3"/>
        <v>17.728363258308544</v>
      </c>
      <c r="J20">
        <f t="shared" si="2"/>
        <v>9.1737004266895568</v>
      </c>
      <c r="K20">
        <f t="shared" si="2"/>
        <v>7.9959886392430723</v>
      </c>
    </row>
    <row r="21" spans="1:11" ht="73.5" customHeight="1" thickBot="1">
      <c r="A21" s="4" t="s">
        <v>45</v>
      </c>
      <c r="B21" s="28">
        <v>2318.6999999999998</v>
      </c>
      <c r="C21" s="28">
        <v>1725</v>
      </c>
      <c r="D21" s="28">
        <v>1869.3</v>
      </c>
      <c r="E21" s="28">
        <v>1900.9</v>
      </c>
      <c r="F21" s="28">
        <v>1900.9</v>
      </c>
      <c r="G21" s="28">
        <v>1900.9</v>
      </c>
      <c r="H21" s="28">
        <v>1900.9</v>
      </c>
      <c r="I21">
        <f t="shared" si="3"/>
        <v>0.61650011633089141</v>
      </c>
      <c r="J21">
        <f t="shared" si="2"/>
        <v>0.66807169127961463</v>
      </c>
      <c r="K21">
        <f t="shared" si="2"/>
        <v>0.67936525862805308</v>
      </c>
    </row>
    <row r="22" spans="1:11" ht="65.25" customHeight="1" thickBot="1">
      <c r="A22" s="4" t="s">
        <v>46</v>
      </c>
      <c r="B22" s="28">
        <v>12657.9</v>
      </c>
      <c r="C22" s="28">
        <v>334.4</v>
      </c>
      <c r="D22" s="28">
        <v>362.4</v>
      </c>
      <c r="E22" s="28">
        <v>368.6</v>
      </c>
      <c r="F22" s="28">
        <v>368.6</v>
      </c>
      <c r="G22" s="28">
        <v>368.6</v>
      </c>
      <c r="H22" s="28">
        <v>368.6</v>
      </c>
      <c r="I22">
        <f t="shared" si="3"/>
        <v>0.11951167472524643</v>
      </c>
      <c r="J22">
        <f t="shared" si="2"/>
        <v>0.12951863313525508</v>
      </c>
      <c r="K22">
        <f t="shared" si="2"/>
        <v>0.13173445964032846</v>
      </c>
    </row>
    <row r="23" spans="1:11" ht="28.5" customHeight="1" thickBot="1">
      <c r="A23" s="4" t="s">
        <v>28</v>
      </c>
      <c r="B23" s="28">
        <v>21369.599999999999</v>
      </c>
      <c r="C23" s="28">
        <v>24008</v>
      </c>
      <c r="D23" s="28">
        <v>25948.6</v>
      </c>
      <c r="E23" s="28">
        <v>24353</v>
      </c>
      <c r="F23" s="28">
        <v>24353</v>
      </c>
      <c r="G23" s="28">
        <v>24353</v>
      </c>
      <c r="H23" s="28">
        <v>24353</v>
      </c>
      <c r="I23">
        <f>C23/C13*100</f>
        <v>7.9022215288139117</v>
      </c>
      <c r="J23">
        <f>D23/D13*100</f>
        <v>9.1645278671421408</v>
      </c>
      <c r="K23">
        <f>E23/E13*100</f>
        <v>8.4700342063755674</v>
      </c>
    </row>
    <row r="24" spans="1:11" ht="25.5" customHeight="1" thickBot="1">
      <c r="A24" s="4" t="s">
        <v>27</v>
      </c>
      <c r="B24" s="28">
        <f>B23/B13*100</f>
        <v>4.3068727447445898</v>
      </c>
      <c r="C24" s="28">
        <f t="shared" ref="C24:H24" si="4">C23/C13*100</f>
        <v>7.9022215288139117</v>
      </c>
      <c r="D24" s="28">
        <f t="shared" si="4"/>
        <v>9.1645278671421408</v>
      </c>
      <c r="E24" s="28">
        <f t="shared" si="4"/>
        <v>8.4700342063755674</v>
      </c>
      <c r="F24" s="28">
        <f t="shared" si="4"/>
        <v>8.4700342063755674</v>
      </c>
      <c r="G24" s="28">
        <f t="shared" si="4"/>
        <v>8.4700342063755674</v>
      </c>
      <c r="H24" s="28">
        <f t="shared" si="4"/>
        <v>8.4700342063755674</v>
      </c>
    </row>
    <row r="25" spans="1:11" ht="57" customHeight="1" thickBot="1">
      <c r="A25" s="4" t="s">
        <v>41</v>
      </c>
      <c r="B25" s="28" t="s">
        <v>40</v>
      </c>
      <c r="C25" s="28" t="s">
        <v>40</v>
      </c>
      <c r="D25" s="28">
        <v>6784.1</v>
      </c>
      <c r="E25" s="28">
        <v>13887.1</v>
      </c>
      <c r="F25" s="28">
        <v>13887.1</v>
      </c>
      <c r="G25" s="28">
        <v>13887.1</v>
      </c>
      <c r="H25" s="28">
        <v>13887.1</v>
      </c>
    </row>
    <row r="26" spans="1:11" ht="25.5" customHeight="1" thickBot="1">
      <c r="A26" s="4" t="s">
        <v>27</v>
      </c>
      <c r="B26" s="28" t="s">
        <v>40</v>
      </c>
      <c r="C26" s="28" t="s">
        <v>40</v>
      </c>
      <c r="D26" s="28">
        <f>D25/D13*100</f>
        <v>2.3960087828815047</v>
      </c>
      <c r="E26" s="28">
        <f>E25/E13*100</f>
        <v>4.8299680543406627</v>
      </c>
      <c r="F26" s="28">
        <f>F25/F13*100</f>
        <v>4.8299680543406627</v>
      </c>
      <c r="G26" s="28">
        <f>G25/G13*100</f>
        <v>4.8299680543406627</v>
      </c>
      <c r="H26" s="28">
        <f>H25/H13*100</f>
        <v>4.8299680543406627</v>
      </c>
    </row>
    <row r="27" spans="1:11" ht="15.75">
      <c r="A27" s="1"/>
    </row>
    <row r="28" spans="1:11" ht="15.75">
      <c r="A28" s="5"/>
    </row>
  </sheetData>
  <mergeCells count="12">
    <mergeCell ref="A2:G2"/>
    <mergeCell ref="A9:G9"/>
    <mergeCell ref="B11:B12"/>
    <mergeCell ref="C11:C12"/>
    <mergeCell ref="D11:H11"/>
    <mergeCell ref="A11:A12"/>
    <mergeCell ref="G10:H10"/>
    <mergeCell ref="F3:H3"/>
    <mergeCell ref="F4:H4"/>
    <mergeCell ref="F5:H5"/>
    <mergeCell ref="F6:H6"/>
    <mergeCell ref="F7:H7"/>
  </mergeCells>
  <pageMargins left="1.1023622047244095" right="0.31496062992125984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1</vt:lpstr>
      <vt:lpstr>Прил4</vt:lpstr>
      <vt:lpstr>Прил.6</vt:lpstr>
      <vt:lpstr>Прил.7</vt:lpstr>
      <vt:lpstr>Прил.6!Область_печати</vt:lpstr>
      <vt:lpstr>Прил.7!Область_печати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2021-02-05T11:16:47Z</dcterms:modified>
</cp:coreProperties>
</file>