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380" windowWidth="16410" windowHeight="11445" tabRatio="611" activeTab="0"/>
  </bookViews>
  <sheets>
    <sheet name="прил.4 на 2017" sheetId="1" r:id="rId1"/>
  </sheets>
  <definedNames>
    <definedName name="_xlnm._FilterDatabase" localSheetId="0" hidden="1">'прил.4 на 2017'!$A$13:$E$83</definedName>
    <definedName name="_xlnm.Print_Titles" localSheetId="0">'прил.4 на 2017'!$13:$13</definedName>
  </definedNames>
  <calcPr fullCalcOnLoad="1"/>
</workbook>
</file>

<file path=xl/sharedStrings.xml><?xml version="1.0" encoding="utf-8"?>
<sst xmlns="http://schemas.openxmlformats.org/spreadsheetml/2006/main" count="114" uniqueCount="114">
  <si>
    <t>Приложение  4</t>
  </si>
  <si>
    <t>№ п/п</t>
  </si>
  <si>
    <t>Всего субсидий</t>
  </si>
  <si>
    <t>к решению Совета депутатов</t>
  </si>
  <si>
    <t>муниципального образования</t>
  </si>
  <si>
    <t>Сланцевский муниципальный район</t>
  </si>
  <si>
    <t>Ленинградской области</t>
  </si>
  <si>
    <t xml:space="preserve">Безвозмездные перечисления от других бюджетов бюджетной системы </t>
  </si>
  <si>
    <t>Доп. Кд.</t>
  </si>
  <si>
    <t>ИТОГО из бюджета Ленинградской области</t>
  </si>
  <si>
    <t>ВСЕГО</t>
  </si>
  <si>
    <t>Всего субвенций</t>
  </si>
  <si>
    <t>Источники доходов</t>
  </si>
  <si>
    <t>Всего дотаций</t>
  </si>
  <si>
    <t>Сумма (тыс.руб.)</t>
  </si>
  <si>
    <t>Всего иных межбюджетных трансфертов</t>
  </si>
  <si>
    <t>ИТОГО из бюджетов поселений</t>
  </si>
  <si>
    <t>Иные межбюджетные трансферты бюджету муниципального района в соответствии с заключенными соглашениями</t>
  </si>
  <si>
    <t>151</t>
  </si>
  <si>
    <t>174</t>
  </si>
  <si>
    <t>181</t>
  </si>
  <si>
    <t>Субвенции бюджетам муниципальных образований на осуществление отдельных государственных полномочий Ленинградской области по организации и осуществлению деятельности по опеке и попечительству</t>
  </si>
  <si>
    <t>187</t>
  </si>
  <si>
    <t xml:space="preserve">Субвенции бюджетам муниципальных образований на осуществление отдельных государственных полномочий Ленинградской области в области архивного дела </t>
  </si>
  <si>
    <t>139</t>
  </si>
  <si>
    <t>192</t>
  </si>
  <si>
    <t>154</t>
  </si>
  <si>
    <t>105</t>
  </si>
  <si>
    <t>Код цели</t>
  </si>
  <si>
    <t>000</t>
  </si>
  <si>
    <t xml:space="preserve">Субвенции бюджетам муниципальных образований на осуществление отдельных государственных полномочий Ленинградской области по расчету и предоставлению дотаций на выравнивание бюджетной обеспеченности поселений за счет средств областного бюджета </t>
  </si>
  <si>
    <t>3041</t>
  </si>
  <si>
    <t>Субвенции бюджетам муниципальных образований на осуществление отдельных государственных полномочий Ленинградской области по организации и осуществлению деятельности по реализации отдельных государственных полномочий в сфере социальной защиты населения</t>
  </si>
  <si>
    <t>Субвенции бюджетам муниципальных образований на осуществление отдельных государственных полномочий Ленинградской области по поддержке сельскохозяйственного производства</t>
  </si>
  <si>
    <t>Субвенции бюджетам муниципальных образований на осуществление отдельных государственных полномочий Ленинградской области в сфере жилищных отношений</t>
  </si>
  <si>
    <t>3036</t>
  </si>
  <si>
    <t>Субвенции бюджетам муниципальных образований на осуществление отдельных государственных полномочий Ленинградской области в сфере обращения с безнадзорными животными на территории Ленинградской области</t>
  </si>
  <si>
    <t>3044</t>
  </si>
  <si>
    <t>3004</t>
  </si>
  <si>
    <t xml:space="preserve">Субвенции бюджетам муниципальных образований на осуществление отдельных государственных полномочий Ленинградской области по организации выплаты вознаграждения, причитающегося приемным родителям </t>
  </si>
  <si>
    <t>3018</t>
  </si>
  <si>
    <t>Субвенции бюджетам муниципальных образований на осуществление отдельных государственных полномочий Ленинградской области по назначению и выплате денежных средств на содержание детей-сирот и детей, оставшихся без попечения родителей, в семьях опекунов(попечителей) и приемных семьях</t>
  </si>
  <si>
    <t>Субвенции бюджетам муниципальных образований на осуществление отдельных государственных полномочий Ленинградской области по подготовке граждан, желающих принять на воспитание в свою семью ребенка, оставшегося без попечения родителей</t>
  </si>
  <si>
    <t>3019</t>
  </si>
  <si>
    <t>3022</t>
  </si>
  <si>
    <t>3001</t>
  </si>
  <si>
    <t xml:space="preserve">Субвенции бюджетам муниципальных образований (муниципальных районов, городского округа) на осуществление отдельных государственных полномочий Ленинградской области в сфере профилактики безнадзорности и правонарушений несовершеннолетних </t>
  </si>
  <si>
    <t>Субвенции бюджетам муниципальных образований (муниципальных районов, городского округа) на осуществление отдельных государственных полномочий Ленинградской области в сфере административных правоотношений</t>
  </si>
  <si>
    <t xml:space="preserve">Субсидии  бюджетам муниципальных образований Ленинградской области на организацию отдыха и оздоровления детей и подростков </t>
  </si>
  <si>
    <t>Субсидии  бюджетам муниципальных образований Ленинградской области на организацию работы школьных лесничеств</t>
  </si>
  <si>
    <t xml:space="preserve">Субсидии бюджетам муниципальных образований Ленинградской области на обеспечение деятельности информационно-консультативных центров для потребителей </t>
  </si>
  <si>
    <t>Дотации на выравнивание бюджетной обеспеченности муниципальных районов, городских округов</t>
  </si>
  <si>
    <t>156</t>
  </si>
  <si>
    <t>Субвенции бюджетам муниципальных образований на осуществление отдельных государственных полномочий Ленинградской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 включая расходы на оплату труда, приобретение учебных пособий, средств обучения, игр, игрушек (за исключением расходов на содержание зданий и оплату коммунальных услуг)</t>
  </si>
  <si>
    <t>Субвенции  бюджетам муниципальных образований на осуществление отдельных государственных полномочий Ленинградской области по выплате компенсации части родительской платы за присмотр и уход за ребенком в образовательных организациях, реализующих образовательную программу дошкольного образования</t>
  </si>
  <si>
    <t xml:space="preserve"> Субвенции бюджетам муниципальных образований на осуществление отдельных государственных полномочий Ленинградской области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(за исключением расходов на содержание зданий и оплату коммунальных услуг)</t>
  </si>
  <si>
    <t xml:space="preserve">Субвенции бюджетам муниципальных образований на осуществление отдельных государственных полномочий Ленинградской области по предоставлению питания на бесплатной основе (с частичной компенсацией его стоимости) обучающимся в муниципальных образовательных организациях, реализующих основные общеобразовательные программы, а так же в частных общеобразовательных организациях по имеющим государственную аккредитацию основным общеобразовательным программам, расположенных на территории Ленинградской области
</t>
  </si>
  <si>
    <t xml:space="preserve">Субвенции бюджетам муниципальных образований на осуществление отдельных государственных полномочий Ленинградской области по обеспечению бесплатного проезда детей-сирот и детей, оставшихся без попечения родителей, обучающихся за счет средств местных бюджетов по основным общеобразовательным программам, на городском, пригородном, в сельской местности - внутрирайонном транспорте (кроме такси), а также бесплатного проезда один раз в год к месту жительства и обратно к месту учебы
</t>
  </si>
  <si>
    <t xml:space="preserve">Субвенции бюджетам муниципальных образований на осуществление отдельных государственных полномочий Ленинградской области по обеспечению текущего ремонта жилых помещений, признанных нуждающимися в проведении ремонта и находящихся в собственности детей-сирот и детей, оставшихся без попечения родителей, лиц из числа детей-сирот и детей, оставшихся без попечения родителей, или предоставленных им по договору социального найма жилого помещения, при заселении в них указанных лиц
</t>
  </si>
  <si>
    <t>Субвенции бюджетам муниципальных образований на осуществление отдельных государственных полномочий Ленинградской  области по принятию решения об освобождении детей-сирот и детей, оставшихся без попечения родителей, а также лиц из числа детей-сирот и детей, оставшихся без попечения родителей, на период пребывания в организациях для детей-сирот и детей, оставшихся без попечения родителей, в иных образовательных организациях, на военной службе по призыву, отбывающих срок наказания в виде лишения свободы, а также на период пребывания у опекунов (попечителей), в приемных семьях, в случае если в жилом помещении не проживают другие члены семьи: от платы за пользование жилым помещением (плата за наем); от платы за содержание и ремонт жилого помещения, включающей в себя плату за услуги и работы по управлению многоквартирным домом, содержанию и текущему ремонту общего имущества в многоквартирном доме; от платы за коммунальные услуги; от оплаты за определение технического состояния и оценку стоимости жилого помещения в случае передачи его в собственность</t>
  </si>
  <si>
    <t>3039,3040</t>
  </si>
  <si>
    <t>120</t>
  </si>
  <si>
    <t>3049</t>
  </si>
  <si>
    <t xml:space="preserve">Субвенции бюджетам муниципальных образованийна осуществление отдельных государственных полномочий Ленинградской области по распоряжению земельными участками, государственная собственность на которые не разграничена, расположенными на территории поселений соответствующего муниципального района, при наличии утвержденных правил землепользования и застройки таких поселений, за исключением случаев, предусмотренных законодательством Российской Федерации об автомобильных дорогах и о дорожной деятельности
</t>
  </si>
  <si>
    <t xml:space="preserve">Субвенции бюджетам муниципальных образований на осуществление отдельных государственных полномочий Ленинградской области по предоставлению единовременной денежной выплаты на проведение капитального ремонта индивидуальных жилых домов в соответствии с областным законом от 13 октября 2014 года № 62-оз "О предоставлении отдельным категориям граждан единовременной денежной выплаты на проведение капитального ремонта индивидуальных жилых домов"
 </t>
  </si>
  <si>
    <t xml:space="preserve">Субвенциибюджетам муниципальных образований на осуществление отдельных государственных полномочий Ленинградской области по обеспечению бесплатного изготовления и ремонта зубных протезов (кроме расходов на оплату стоимости драгоценных металлов и металлокерамики) ветеранам труда, лицам, проработавшим в тылу в период с 22 июня 1941 года по 9 мая 1945 года не менее шести месяцев, исключая период работы на временно оккупированных территориях СССР, либо награжденным орденами и медалями СССР за самоотверженный труд в период Великой Отечественной войны, лицам, реабилитированным в соответствии с Законом Российской Федерации от 18 октября 1991 года № 1761-1 "О реабилитации жертв политических репрессий" и имеющим инвалидность или являющимся пенсионерами
</t>
  </si>
  <si>
    <t xml:space="preserve">Субсидии бюджетам муниципальных образований Ленинградской области на укрепление материально-технической базы организаций дошкольного образования
</t>
  </si>
  <si>
    <t xml:space="preserve">Субсидии бюджетам муниципальных образований Ленинградской области на укрепление материально-технической базы организаций общего образования
</t>
  </si>
  <si>
    <t xml:space="preserve">Субсидии бюджетам муниципальных образований Ленинградской области на укрепление материально-технической базы организаций дополнительного образования
</t>
  </si>
  <si>
    <t xml:space="preserve">Субсидии бюджетам муниципальных образований Ленинградской области на развитие кадрового потенциала системы дошкольного, общего и дополнительного образования 
</t>
  </si>
  <si>
    <t xml:space="preserve">Субсидии бюджетам муниципальных образований Ленинградской области на мероприятия по организации библиотечного обслуживания населения, созданию условий для организации досуга, развития местного традиционного народного художественного творчества, сохранения, возрождения и развития народных художественных промыслов
</t>
  </si>
  <si>
    <t>Субсидии бюджетам муниципальных образований Ленинградской области на реализацию комплекса мер по сохранению исторической памяти</t>
  </si>
  <si>
    <t>Субсидии бюджетам муниципальных образований Ленинградской области на реализацию комплекса мер по профилактике правонарушений и рискованного поведения в молодежной среде</t>
  </si>
  <si>
    <t>Иные межбюджетные трансферты на осуществление отдельных полномочий органов местного самоуправления поселения по исполнению органами местного самоуправления Сланцевского муниципального района части функций по земельному контролю</t>
  </si>
  <si>
    <t xml:space="preserve">на 2017 год </t>
  </si>
  <si>
    <t xml:space="preserve">Субсидии бюджетам муниципальных образований Ленинградской области на разработку и актуализацию документов стратегического планирования муниципальных образований Ленинградской области
</t>
  </si>
  <si>
    <t xml:space="preserve">Субсидии бюджетам муниципальных образований Ленинградской области (муниципальных районов, городского округа) на реализацию мероприятий по проведению капитального ремонта спортивных объектов
</t>
  </si>
  <si>
    <t>Субвенции бюджетам муниципальных образований бюджетам муниципальных образований на осуществление отдельных государственных полномочий Ленинградской области по обеспечению однократно благоустроенным жилым помещением специализированного жилищного фонда по договорам найма специализированных жилых помещений детей-сирот и детей, оставшихся без попечения родителей, лиц из числа детей-сирот и детей, оставшихся без попечения родителей, которые не являются нанимателями жилых помещений по договорам социального найма или членами семьи нанимателя жилого помещения по договору социального найма либо собственниками жилых помещений, а также детей-сирот и детей, оставшихся без попечения родителей, лиц из числа детей-сирот и детей, оставшихся без попечения родителей, которые являются нанимателями жилых помещений по договорам социального найма или членами семьи нанимателя жилого помещения по договору социального найма либо собственниками жилых помещений, в случае, если их проживание в ранее занимаемых жилых помещениях признается невозможным</t>
  </si>
  <si>
    <t xml:space="preserve">Субвенции бюджетам муниципальных образований на осуществление отдельных государственных полномочий Ленинградской области по организации социального обслуживания граждан (кроме социального обслуживания, предоставляемого в стационарной форме с постоянным проживанием); по назначению выплаты поставщику (поставщикам) социальных услуг компенсации, если гражданин получает социальные услуги (кроме социальных услуг, предоставляемых в стационарной форме социального обслуживания с постоянным проживанием), предусмотренные индивидуальной программой предоставления социальных услуг, у поставщика (поставщиков) социальных услуг, который включен в реестр поставщиков социальных услуг в Ленинградской области, но не участвует в выполнении государственного задания (заказа); по принятию решения о признании гражданина нуждающимся в социальном обслуживании (кроме социальных услуг, предоставляемых в стационарной форме социального обслуживания с постоянным проживанием) либо об отказе гражданину в социальном обслуживании; по составлению индивидуальной программы предоставления социальных услуг (кроме социальных услуг, предоставляемых в стационарной форме социального обслуживания с постоянным проживанием); по апробации методик и технологий в сфере социального обслуживания граждан (кроме социального обслуживания, предоставляемого в стационарной форме с постоянным проживанием)
</t>
  </si>
  <si>
    <t xml:space="preserve"> от      21.12.2016   №  277-рсд</t>
  </si>
  <si>
    <t>Субсидии бюджетам муниципальных образований Ленинградской области на строительство и реконструкцию спортивных залов и физкультурно-оздоровительных комплексов</t>
  </si>
  <si>
    <t>Субсидии бюджетам муниципальных образований Ленинградской области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субъектов малого предпринимательства, действующих менее одного года, на организацию предпринимательской деятельности</t>
  </si>
  <si>
    <t>206</t>
  </si>
  <si>
    <t>17-206</t>
  </si>
  <si>
    <t>783</t>
  </si>
  <si>
    <t>17-783</t>
  </si>
  <si>
    <t xml:space="preserve"> Субвенции бюджетам муниципальных образований на выплату единовременного пособия при всех формах устройства детей, лишенных родительского попечения, в семью</t>
  </si>
  <si>
    <t>Субвенции бюджетам муниципальных образований на осуществление отдельных государственных полномочий Ленинградской области ы сфере государственной регистрации актов гражданского состояния</t>
  </si>
  <si>
    <t>Иные межбюджетные трансферты бюджетам муниципальных образований на оказание финансовой помощи советам ветеранов войны, труда, Вооруженных Сил, правоохранительных органов, жителей блокадного Ленинграда и бывших малолетних узников фашистских лагерей</t>
  </si>
  <si>
    <t>Иные межбюджетные трансферты бюджету муниципального района на выполнение муниципальных полномочий по исполнению органами местного самоуправления части функций по исполнению бюджетов поселений</t>
  </si>
  <si>
    <t>Иные межбюджетные трансферты из бюджетов поселений на осуществление полномочий в части контрольно-счетного органа поселения</t>
  </si>
  <si>
    <t>Иные межбюджетные трансферты на осуществление отдельных полномочий органов местного самоуправления поселения по исполнению органами местного самоуправления Сланцевского муниципального района части функций по контролю в сфере жилищного хозяйства</t>
  </si>
  <si>
    <t>Иные межбюджетные трансферты на обеспечение равной доступности услуг общественного транспорта городского и пригородного сообщения на территории Ленинградской области для отдельных категорий граждан, оказание мер социальной поддержки которым относится к ведению Российской Федерации, Ленинградской области</t>
  </si>
  <si>
    <t>Иные межбюджетные трансферты на обеспечение мер социальной поддержки отдельных категорий инвалидов, проживающих в Ленинградской области, в части предоставления бесплатного проезда в автомобильном транспорте общего пользования городского и пригородного сообщения</t>
  </si>
  <si>
    <t>Иные межбюджетные трансферты на обеспечение мер социальной поддержки учащихся общеобразовательных организаций из многодетных (приемных) семей, проживающих в Ленинградской области, в части предоставления бесплатного проезда на внутригородском транспорте (кроме такси), а также в автобусах пригородных и внутрирайонных линий</t>
  </si>
  <si>
    <t>17-780</t>
  </si>
  <si>
    <t xml:space="preserve">Субсидии бюджетам муниципальных образований Ленинградской области на развитие и поддержку информационных технологий, обеспечивающих бюджетный процесс </t>
  </si>
  <si>
    <t>Субсидии бюджетам муниципальных образований Ленинградской области на организацию мониторинга деятельности субъектов малого и среднего предпринимательства Ленинградской области</t>
  </si>
  <si>
    <t>Иные межбюджетные трансферты на подготовку и проведение мероприятий, посвященных дню образования Ленинградской области</t>
  </si>
  <si>
    <t xml:space="preserve">Иные межбюджетные трансферты бюджету Сланцевского муниципального района на финансовое обеспечение исполнения переданной части полномочий Сланцевского городского поселения по обеспечению условий для развития на территории поселения физической культуры и массового спорта, организации проведения официальных физкультурно-оздоровительных и спортивных мероприятий </t>
  </si>
  <si>
    <t>Иные межбюджетные трансферты бюджету Сланцевского муниципального района на осуществление полномочий по исполнению части функций по внутреннему муниципальному финансовому контролю</t>
  </si>
  <si>
    <t xml:space="preserve">Субсидии бюджетам муниципальных образований Ленинградской области на мероприятия по формированию доступной среды жизнедеятельности для инвалидов в Ленинградской области (Социальное обеспечение населения) </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</si>
  <si>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</si>
  <si>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Субсидии на организацию отдыха детей в каникулярное время</t>
  </si>
  <si>
    <t>Иные межбюджетные трансферты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t>
  </si>
  <si>
    <t>Субсидии бюджетам муниципальных образований Ленинградской области на капитальный ремонт спортивных сооружений и стадионов</t>
  </si>
  <si>
    <t>Субсидии на создание в общеобразовательных организациях, расположенных в сельской местности, условий для занятий физической культурой и спортом</t>
  </si>
  <si>
    <t>17-169</t>
  </si>
  <si>
    <t>Межбюджетные трансферты бюджетам муниципальных районов на обеспечение равной доступности услуг общественного транспорта на территории Ленинградской области для отдельных категорий граждан</t>
  </si>
  <si>
    <t>3032, 17-780</t>
  </si>
  <si>
    <t>370</t>
  </si>
  <si>
    <t>17-370</t>
  </si>
  <si>
    <t>Субвенции бюджетам субъектов Российской Федерации муниципальных образований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</si>
  <si>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(в редакции решения совета депутатов от 25.10.2017   №  370-рсд)</t>
  </si>
</sst>
</file>

<file path=xl/styles.xml><?xml version="1.0" encoding="utf-8"?>
<styleSheet xmlns="http://schemas.openxmlformats.org/spreadsheetml/2006/main">
  <numFmts count="2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_р_."/>
    <numFmt numFmtId="173" formatCode="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_-* #,##0.0_р_._-;\-* #,##0.0_р_._-;_-* &quot;-&quot;?_р_._-;_-@_-"/>
    <numFmt numFmtId="179" formatCode="#,##0.0"/>
    <numFmt numFmtId="180" formatCode="0.000000"/>
    <numFmt numFmtId="181" formatCode="0.00000"/>
    <numFmt numFmtId="182" formatCode="0.0000"/>
    <numFmt numFmtId="183" formatCode="0.000"/>
    <numFmt numFmtId="184" formatCode="?"/>
  </numFmts>
  <fonts count="52">
    <font>
      <sz val="10"/>
      <name val="Arial Cyr"/>
      <family val="0"/>
    </font>
    <font>
      <b/>
      <sz val="10"/>
      <name val="Arial Cyr"/>
      <family val="0"/>
    </font>
    <font>
      <sz val="9"/>
      <name val="Arial Cyr"/>
      <family val="0"/>
    </font>
    <font>
      <b/>
      <sz val="11"/>
      <name val="Arial Cyr"/>
      <family val="0"/>
    </font>
    <font>
      <sz val="8"/>
      <name val="Arial Cyr"/>
      <family val="0"/>
    </font>
    <font>
      <sz val="10"/>
      <color indexed="9"/>
      <name val="Arial Cyr"/>
      <family val="0"/>
    </font>
    <font>
      <b/>
      <i/>
      <sz val="12"/>
      <name val="Arial Cyr"/>
      <family val="0"/>
    </font>
    <font>
      <u val="single"/>
      <sz val="6.8"/>
      <color indexed="12"/>
      <name val="Arial Cyr"/>
      <family val="0"/>
    </font>
    <font>
      <u val="single"/>
      <sz val="6.8"/>
      <color indexed="36"/>
      <name val="Arial Cyr"/>
      <family val="0"/>
    </font>
    <font>
      <b/>
      <i/>
      <sz val="14"/>
      <name val="Arial Cyr"/>
      <family val="0"/>
    </font>
    <font>
      <sz val="10"/>
      <name val="Arial"/>
      <family val="2"/>
    </font>
    <font>
      <sz val="11"/>
      <name val="Times New Roman"/>
      <family val="1"/>
    </font>
    <font>
      <sz val="10"/>
      <color indexed="8"/>
      <name val="Arial"/>
      <family val="2"/>
    </font>
    <font>
      <b/>
      <sz val="10"/>
      <name val="Arial"/>
      <family val="2"/>
    </font>
    <font>
      <b/>
      <i/>
      <sz val="11"/>
      <name val="Arial"/>
      <family val="2"/>
    </font>
    <font>
      <b/>
      <sz val="12"/>
      <name val="Arial"/>
      <family val="2"/>
    </font>
    <font>
      <b/>
      <sz val="12"/>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medium"/>
      <top style="medium"/>
      <bottom style="medium"/>
    </border>
    <border>
      <left style="medium"/>
      <right style="thin"/>
      <top style="thin"/>
      <bottom style="thin"/>
    </border>
    <border>
      <left style="medium"/>
      <right style="thin"/>
      <top style="medium"/>
      <bottom style="medium"/>
    </border>
    <border>
      <left>
        <color indexed="63"/>
      </left>
      <right style="thin"/>
      <top style="medium"/>
      <bottom style="medium"/>
    </border>
    <border>
      <left style="thin"/>
      <right style="thin"/>
      <top style="thin"/>
      <bottom style="thin"/>
    </border>
    <border>
      <left style="thin"/>
      <right style="medium"/>
      <top style="thin"/>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style="thin"/>
      <top style="thin"/>
      <bottom style="thin"/>
    </border>
    <border>
      <left style="thin"/>
      <right style="medium"/>
      <top style="thin"/>
      <bottom style="medium"/>
    </border>
    <border>
      <left style="thin"/>
      <right style="thin"/>
      <top style="medium"/>
      <bottom style="medium"/>
    </border>
    <border>
      <left style="medium"/>
      <right>
        <color indexed="63"/>
      </right>
      <top style="thin"/>
      <bottom style="thin"/>
    </border>
    <border>
      <left>
        <color indexed="63"/>
      </left>
      <right>
        <color indexed="63"/>
      </right>
      <top style="thin"/>
      <bottom style="thin"/>
    </border>
    <border>
      <left style="medium"/>
      <right>
        <color indexed="63"/>
      </right>
      <top style="medium"/>
      <bottom style="medium"/>
    </border>
    <border>
      <left>
        <color indexed="63"/>
      </left>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8"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1" fillId="32" borderId="0" applyNumberFormat="0" applyBorder="0" applyAlignment="0" applyProtection="0"/>
  </cellStyleXfs>
  <cellXfs count="76">
    <xf numFmtId="0" fontId="0" fillId="0" borderId="0" xfId="0" applyAlignment="1">
      <alignment/>
    </xf>
    <xf numFmtId="0" fontId="0" fillId="0" borderId="0" xfId="0" applyFill="1" applyAlignment="1">
      <alignment/>
    </xf>
    <xf numFmtId="0" fontId="2" fillId="0" borderId="0" xfId="0" applyFont="1" applyFill="1" applyAlignment="1">
      <alignment wrapText="1"/>
    </xf>
    <xf numFmtId="0" fontId="5" fillId="0" borderId="0" xfId="0" applyFont="1" applyFill="1" applyAlignment="1">
      <alignment/>
    </xf>
    <xf numFmtId="0" fontId="0" fillId="0" borderId="0" xfId="0" applyFont="1" applyFill="1" applyAlignment="1">
      <alignment/>
    </xf>
    <xf numFmtId="0" fontId="3" fillId="0" borderId="10" xfId="0" applyFont="1" applyFill="1" applyBorder="1" applyAlignment="1">
      <alignment horizontal="center" vertical="center" wrapText="1"/>
    </xf>
    <xf numFmtId="0" fontId="6" fillId="0" borderId="0" xfId="0" applyFont="1" applyFill="1" applyAlignment="1">
      <alignment horizontal="center" wrapText="1"/>
    </xf>
    <xf numFmtId="0" fontId="10" fillId="0" borderId="11" xfId="0" applyFont="1" applyFill="1" applyBorder="1" applyAlignment="1">
      <alignment horizontal="center"/>
    </xf>
    <xf numFmtId="0" fontId="0" fillId="0" borderId="0" xfId="0" applyFill="1" applyAlignment="1">
      <alignment horizontal="center"/>
    </xf>
    <xf numFmtId="0" fontId="0" fillId="0" borderId="0" xfId="0" applyFill="1" applyBorder="1" applyAlignment="1">
      <alignment horizontal="center" wrapText="1"/>
    </xf>
    <xf numFmtId="0" fontId="0" fillId="0" borderId="0" xfId="0" applyFill="1" applyBorder="1" applyAlignment="1">
      <alignment horizontal="right" wrapText="1"/>
    </xf>
    <xf numFmtId="0" fontId="0" fillId="0" borderId="0" xfId="0" applyFill="1" applyBorder="1" applyAlignment="1">
      <alignment wrapText="1"/>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0" fillId="0" borderId="14" xfId="0" applyFont="1" applyFill="1" applyBorder="1" applyAlignment="1">
      <alignment horizontal="center"/>
    </xf>
    <xf numFmtId="49" fontId="10" fillId="0" borderId="14" xfId="0" applyNumberFormat="1" applyFont="1" applyFill="1" applyBorder="1" applyAlignment="1">
      <alignment horizontal="center" wrapText="1"/>
    </xf>
    <xf numFmtId="0" fontId="0" fillId="0" borderId="0" xfId="0" applyFont="1" applyFill="1" applyAlignment="1">
      <alignment/>
    </xf>
    <xf numFmtId="179" fontId="0" fillId="0" borderId="15" xfId="0" applyNumberFormat="1" applyFont="1" applyFill="1" applyBorder="1" applyAlignment="1">
      <alignment/>
    </xf>
    <xf numFmtId="0" fontId="11" fillId="0" borderId="0" xfId="0" applyFont="1" applyFill="1" applyAlignment="1">
      <alignment horizontal="right"/>
    </xf>
    <xf numFmtId="179" fontId="11" fillId="0" borderId="0" xfId="60" applyNumberFormat="1" applyFont="1" applyFill="1" applyBorder="1" applyAlignment="1">
      <alignment horizontal="right"/>
    </xf>
    <xf numFmtId="0" fontId="10" fillId="33" borderId="11" xfId="0" applyFont="1" applyFill="1" applyBorder="1" applyAlignment="1">
      <alignment horizontal="center"/>
    </xf>
    <xf numFmtId="0" fontId="10" fillId="33" borderId="14" xfId="0" applyFont="1" applyFill="1" applyBorder="1" applyAlignment="1">
      <alignment horizontal="center"/>
    </xf>
    <xf numFmtId="179" fontId="0" fillId="33" borderId="15" xfId="0" applyNumberFormat="1" applyFont="1" applyFill="1" applyBorder="1" applyAlignment="1">
      <alignment/>
    </xf>
    <xf numFmtId="0" fontId="0" fillId="33" borderId="0" xfId="0" applyFill="1" applyAlignment="1">
      <alignment/>
    </xf>
    <xf numFmtId="0" fontId="0" fillId="33" borderId="0" xfId="0" applyFont="1" applyFill="1" applyAlignment="1">
      <alignment/>
    </xf>
    <xf numFmtId="0" fontId="0" fillId="33" borderId="0" xfId="0" applyFont="1" applyFill="1" applyAlignment="1">
      <alignment/>
    </xf>
    <xf numFmtId="49" fontId="10" fillId="33" borderId="14" xfId="0" applyNumberFormat="1" applyFont="1" applyFill="1" applyBorder="1" applyAlignment="1">
      <alignment horizontal="center" wrapText="1"/>
    </xf>
    <xf numFmtId="0" fontId="10" fillId="0" borderId="14" xfId="0" applyFont="1" applyFill="1" applyBorder="1" applyAlignment="1">
      <alignment horizontal="center" wrapText="1"/>
    </xf>
    <xf numFmtId="179" fontId="0" fillId="33" borderId="15" xfId="0" applyNumberFormat="1" applyFont="1" applyFill="1" applyBorder="1" applyAlignment="1">
      <alignment horizontal="right"/>
    </xf>
    <xf numFmtId="49" fontId="10" fillId="0" borderId="14" xfId="0" applyNumberFormat="1" applyFont="1" applyFill="1" applyBorder="1" applyAlignment="1">
      <alignment horizontal="center"/>
    </xf>
    <xf numFmtId="0" fontId="12" fillId="0" borderId="14" xfId="0" applyFont="1" applyFill="1" applyBorder="1" applyAlignment="1">
      <alignment horizontal="center"/>
    </xf>
    <xf numFmtId="0" fontId="0" fillId="0" borderId="16" xfId="0" applyFont="1" applyFill="1" applyBorder="1" applyAlignment="1">
      <alignment horizontal="center" wrapText="1"/>
    </xf>
    <xf numFmtId="0" fontId="0" fillId="0" borderId="17" xfId="0" applyFont="1" applyFill="1" applyBorder="1" applyAlignment="1">
      <alignment horizontal="center" wrapText="1"/>
    </xf>
    <xf numFmtId="49" fontId="0" fillId="0" borderId="17" xfId="0" applyNumberFormat="1" applyFont="1" applyFill="1" applyBorder="1" applyAlignment="1">
      <alignment horizontal="center" wrapText="1"/>
    </xf>
    <xf numFmtId="179" fontId="0" fillId="0" borderId="18" xfId="0" applyNumberFormat="1" applyFont="1" applyFill="1" applyBorder="1" applyAlignment="1">
      <alignment wrapText="1"/>
    </xf>
    <xf numFmtId="179" fontId="1" fillId="0" borderId="15" xfId="0" applyNumberFormat="1" applyFont="1" applyFill="1" applyBorder="1" applyAlignment="1">
      <alignment/>
    </xf>
    <xf numFmtId="0" fontId="10" fillId="0" borderId="19" xfId="0" applyFont="1" applyFill="1" applyBorder="1" applyAlignment="1">
      <alignment horizontal="center"/>
    </xf>
    <xf numFmtId="179" fontId="3" fillId="0" borderId="20" xfId="0" applyNumberFormat="1" applyFont="1" applyFill="1" applyBorder="1" applyAlignment="1">
      <alignment/>
    </xf>
    <xf numFmtId="179" fontId="1" fillId="33" borderId="15" xfId="0" applyNumberFormat="1" applyFont="1" applyFill="1" applyBorder="1" applyAlignment="1">
      <alignment/>
    </xf>
    <xf numFmtId="179" fontId="3" fillId="33" borderId="15" xfId="0" applyNumberFormat="1" applyFont="1" applyFill="1" applyBorder="1" applyAlignment="1">
      <alignment/>
    </xf>
    <xf numFmtId="179" fontId="16" fillId="0" borderId="10" xfId="0" applyNumberFormat="1" applyFont="1" applyFill="1" applyBorder="1" applyAlignment="1">
      <alignment/>
    </xf>
    <xf numFmtId="0" fontId="10" fillId="33" borderId="14" xfId="0" applyFont="1" applyFill="1" applyBorder="1" applyAlignment="1">
      <alignment vertical="top" wrapText="1"/>
    </xf>
    <xf numFmtId="0" fontId="0" fillId="0" borderId="0" xfId="0" applyFill="1" applyAlignment="1">
      <alignment horizontal="right" vertical="top" wrapText="1"/>
    </xf>
    <xf numFmtId="0" fontId="0" fillId="0" borderId="0" xfId="0" applyFill="1" applyAlignment="1">
      <alignment vertical="top" wrapText="1"/>
    </xf>
    <xf numFmtId="0" fontId="0" fillId="0" borderId="0" xfId="0" applyAlignment="1">
      <alignment horizontal="right" vertical="top"/>
    </xf>
    <xf numFmtId="0" fontId="9" fillId="0" borderId="0" xfId="0" applyFont="1" applyFill="1" applyAlignment="1">
      <alignment horizontal="center" vertical="top" wrapText="1"/>
    </xf>
    <xf numFmtId="0" fontId="4" fillId="0" borderId="0" xfId="0" applyFont="1" applyFill="1" applyAlignment="1">
      <alignment vertical="top"/>
    </xf>
    <xf numFmtId="0" fontId="3" fillId="0" borderId="21" xfId="0" applyFont="1" applyFill="1" applyBorder="1" applyAlignment="1">
      <alignment horizontal="center" vertical="top" wrapText="1"/>
    </xf>
    <xf numFmtId="0" fontId="0" fillId="0" borderId="17" xfId="0" applyFont="1" applyFill="1" applyBorder="1" applyAlignment="1">
      <alignment vertical="top" wrapText="1"/>
    </xf>
    <xf numFmtId="0" fontId="10" fillId="0" borderId="14" xfId="0" applyFont="1" applyFill="1" applyBorder="1" applyAlignment="1">
      <alignment horizontal="left" vertical="top" wrapText="1"/>
    </xf>
    <xf numFmtId="0" fontId="12" fillId="0" borderId="14" xfId="0" applyFont="1" applyFill="1" applyBorder="1" applyAlignment="1">
      <alignment vertical="top" wrapText="1"/>
    </xf>
    <xf numFmtId="0" fontId="10" fillId="0" borderId="14" xfId="0" applyFont="1" applyFill="1" applyBorder="1" applyAlignment="1">
      <alignment vertical="top" wrapText="1"/>
    </xf>
    <xf numFmtId="0" fontId="10" fillId="0" borderId="14" xfId="0" applyNumberFormat="1" applyFont="1" applyFill="1" applyBorder="1" applyAlignment="1">
      <alignment vertical="top" wrapText="1"/>
    </xf>
    <xf numFmtId="0" fontId="0" fillId="0" borderId="0" xfId="0" applyFont="1" applyFill="1" applyBorder="1" applyAlignment="1">
      <alignment horizontal="right" wrapText="1"/>
    </xf>
    <xf numFmtId="0" fontId="0" fillId="0" borderId="0" xfId="0" applyFont="1" applyFill="1" applyBorder="1" applyAlignment="1">
      <alignment wrapText="1"/>
    </xf>
    <xf numFmtId="0" fontId="10" fillId="0" borderId="0" xfId="0" applyFont="1" applyFill="1" applyBorder="1" applyAlignment="1">
      <alignment horizontal="center"/>
    </xf>
    <xf numFmtId="0" fontId="10" fillId="33" borderId="0" xfId="0" applyFont="1" applyFill="1" applyBorder="1" applyAlignment="1">
      <alignment horizontal="center"/>
    </xf>
    <xf numFmtId="0" fontId="14" fillId="0" borderId="22" xfId="0" applyFont="1" applyFill="1" applyBorder="1" applyAlignment="1">
      <alignment horizontal="left"/>
    </xf>
    <xf numFmtId="0" fontId="14" fillId="0" borderId="23" xfId="0" applyFont="1" applyFill="1" applyBorder="1" applyAlignment="1">
      <alignment horizontal="left"/>
    </xf>
    <xf numFmtId="0" fontId="14" fillId="0" borderId="19" xfId="0" applyFont="1" applyFill="1" applyBorder="1" applyAlignment="1">
      <alignment horizontal="left"/>
    </xf>
    <xf numFmtId="0" fontId="15" fillId="0" borderId="24" xfId="0" applyFont="1" applyFill="1" applyBorder="1" applyAlignment="1">
      <alignment horizontal="left"/>
    </xf>
    <xf numFmtId="0" fontId="15" fillId="0" borderId="25" xfId="0" applyFont="1" applyFill="1" applyBorder="1" applyAlignment="1">
      <alignment horizontal="left"/>
    </xf>
    <xf numFmtId="0" fontId="15" fillId="0" borderId="13" xfId="0" applyFont="1" applyFill="1" applyBorder="1" applyAlignment="1">
      <alignment horizontal="left"/>
    </xf>
    <xf numFmtId="0" fontId="9" fillId="0" borderId="0" xfId="0" applyFont="1" applyFill="1" applyAlignment="1">
      <alignment horizontal="center" wrapText="1"/>
    </xf>
    <xf numFmtId="0" fontId="1" fillId="0" borderId="11" xfId="0" applyFont="1" applyFill="1" applyBorder="1" applyAlignment="1">
      <alignment horizontal="left"/>
    </xf>
    <xf numFmtId="0" fontId="1" fillId="0" borderId="14" xfId="0" applyFont="1" applyFill="1" applyBorder="1" applyAlignment="1">
      <alignment horizontal="left"/>
    </xf>
    <xf numFmtId="0" fontId="0" fillId="0" borderId="14" xfId="0" applyFont="1" applyFill="1" applyBorder="1" applyAlignment="1">
      <alignment horizontal="left"/>
    </xf>
    <xf numFmtId="0" fontId="13" fillId="0" borderId="22" xfId="0" applyFont="1" applyFill="1" applyBorder="1" applyAlignment="1">
      <alignment horizontal="left"/>
    </xf>
    <xf numFmtId="0" fontId="13" fillId="0" borderId="23" xfId="0" applyFont="1" applyFill="1" applyBorder="1" applyAlignment="1">
      <alignment horizontal="left"/>
    </xf>
    <xf numFmtId="0" fontId="13" fillId="0" borderId="19" xfId="0" applyFont="1" applyFill="1" applyBorder="1" applyAlignment="1">
      <alignment horizontal="left"/>
    </xf>
    <xf numFmtId="0" fontId="13" fillId="33" borderId="11" xfId="0" applyFont="1" applyFill="1" applyBorder="1" applyAlignment="1">
      <alignment horizontal="left"/>
    </xf>
    <xf numFmtId="0" fontId="13" fillId="33" borderId="14" xfId="0" applyFont="1" applyFill="1" applyBorder="1" applyAlignment="1">
      <alignment horizontal="left"/>
    </xf>
    <xf numFmtId="0" fontId="13" fillId="33" borderId="11" xfId="0" applyFont="1" applyFill="1" applyBorder="1" applyAlignment="1">
      <alignment horizontal="left" wrapText="1"/>
    </xf>
    <xf numFmtId="0" fontId="13" fillId="33" borderId="14" xfId="0" applyFont="1" applyFill="1" applyBorder="1" applyAlignment="1">
      <alignment horizontal="left" wrapText="1"/>
    </xf>
    <xf numFmtId="0" fontId="14" fillId="33" borderId="11" xfId="0" applyFont="1" applyFill="1" applyBorder="1" applyAlignment="1">
      <alignment horizontal="left"/>
    </xf>
    <xf numFmtId="0" fontId="14" fillId="33" borderId="14" xfId="0" applyFont="1" applyFill="1" applyBorder="1" applyAlignment="1">
      <alignment horizontal="lef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83"/>
  <sheetViews>
    <sheetView tabSelected="1" zoomScalePageLayoutView="0" workbookViewId="0" topLeftCell="B1">
      <selection activeCell="G8" sqref="G8"/>
    </sheetView>
  </sheetViews>
  <sheetFormatPr defaultColWidth="9.00390625" defaultRowHeight="12.75"/>
  <cols>
    <col min="1" max="1" width="6.875" style="8" customWidth="1"/>
    <col min="2" max="2" width="9.00390625" style="8" customWidth="1"/>
    <col min="3" max="3" width="9.00390625" style="8" hidden="1" customWidth="1"/>
    <col min="4" max="4" width="97.375" style="46" customWidth="1"/>
    <col min="5" max="5" width="13.625" style="1" customWidth="1"/>
    <col min="6" max="6" width="9.125" style="16" customWidth="1"/>
    <col min="7" max="16384" width="9.125" style="1" customWidth="1"/>
  </cols>
  <sheetData>
    <row r="1" spans="1:6" s="10" customFormat="1" ht="15">
      <c r="A1" s="9"/>
      <c r="B1" s="9"/>
      <c r="C1" s="9"/>
      <c r="D1" s="42"/>
      <c r="E1" s="18" t="s">
        <v>0</v>
      </c>
      <c r="F1" s="53"/>
    </row>
    <row r="2" spans="1:6" s="11" customFormat="1" ht="15">
      <c r="A2" s="9"/>
      <c r="B2" s="9"/>
      <c r="C2" s="9"/>
      <c r="D2" s="43"/>
      <c r="E2" s="18" t="s">
        <v>3</v>
      </c>
      <c r="F2" s="54"/>
    </row>
    <row r="3" spans="1:6" s="11" customFormat="1" ht="15">
      <c r="A3" s="9"/>
      <c r="B3" s="9"/>
      <c r="C3" s="9"/>
      <c r="D3" s="44"/>
      <c r="E3" s="18" t="s">
        <v>4</v>
      </c>
      <c r="F3" s="54"/>
    </row>
    <row r="4" spans="1:6" s="11" customFormat="1" ht="15">
      <c r="A4" s="9"/>
      <c r="B4" s="9"/>
      <c r="C4" s="9"/>
      <c r="D4" s="44"/>
      <c r="E4" s="18" t="s">
        <v>5</v>
      </c>
      <c r="F4" s="54"/>
    </row>
    <row r="5" spans="1:6" s="11" customFormat="1" ht="15">
      <c r="A5" s="9"/>
      <c r="B5" s="9"/>
      <c r="C5" s="9"/>
      <c r="D5" s="44"/>
      <c r="E5" s="18" t="s">
        <v>6</v>
      </c>
      <c r="F5" s="54"/>
    </row>
    <row r="6" spans="1:6" s="11" customFormat="1" ht="15">
      <c r="A6" s="9"/>
      <c r="B6" s="9"/>
      <c r="C6" s="9"/>
      <c r="D6" s="44"/>
      <c r="E6" s="19" t="s">
        <v>79</v>
      </c>
      <c r="F6" s="54"/>
    </row>
    <row r="7" spans="1:6" s="11" customFormat="1" ht="15">
      <c r="A7" s="9"/>
      <c r="B7" s="9"/>
      <c r="C7" s="9"/>
      <c r="D7" s="44"/>
      <c r="E7" s="18" t="s">
        <v>113</v>
      </c>
      <c r="F7" s="54"/>
    </row>
    <row r="8" spans="1:6" s="11" customFormat="1" ht="12.75">
      <c r="A8" s="9"/>
      <c r="B8" s="9"/>
      <c r="C8" s="9"/>
      <c r="D8" s="43"/>
      <c r="E8" s="2"/>
      <c r="F8" s="54"/>
    </row>
    <row r="9" spans="1:6" s="11" customFormat="1" ht="12.75">
      <c r="A9" s="9"/>
      <c r="B9" s="9"/>
      <c r="C9" s="9"/>
      <c r="D9" s="43"/>
      <c r="E9" s="2"/>
      <c r="F9" s="54"/>
    </row>
    <row r="10" spans="1:6" s="11" customFormat="1" ht="18.75">
      <c r="A10" s="63" t="s">
        <v>7</v>
      </c>
      <c r="B10" s="63"/>
      <c r="C10" s="63"/>
      <c r="D10" s="63"/>
      <c r="E10" s="63"/>
      <c r="F10" s="54"/>
    </row>
    <row r="11" spans="1:6" s="11" customFormat="1" ht="18.75">
      <c r="A11" s="6"/>
      <c r="B11" s="6"/>
      <c r="C11" s="6"/>
      <c r="D11" s="45" t="s">
        <v>74</v>
      </c>
      <c r="E11" s="6"/>
      <c r="F11" s="54"/>
    </row>
    <row r="12" ht="13.5" thickBot="1"/>
    <row r="13" spans="1:5" ht="30.75" thickBot="1">
      <c r="A13" s="12" t="s">
        <v>1</v>
      </c>
      <c r="B13" s="13" t="s">
        <v>8</v>
      </c>
      <c r="C13" s="13" t="s">
        <v>28</v>
      </c>
      <c r="D13" s="47" t="s">
        <v>12</v>
      </c>
      <c r="E13" s="5" t="s">
        <v>14</v>
      </c>
    </row>
    <row r="14" spans="1:5" ht="12.75">
      <c r="A14" s="31">
        <v>1</v>
      </c>
      <c r="B14" s="32">
        <v>207</v>
      </c>
      <c r="C14" s="33" t="s">
        <v>29</v>
      </c>
      <c r="D14" s="48" t="s">
        <v>51</v>
      </c>
      <c r="E14" s="34">
        <v>57352.1</v>
      </c>
    </row>
    <row r="15" spans="1:5" s="16" customFormat="1" ht="12.75">
      <c r="A15" s="64" t="s">
        <v>13</v>
      </c>
      <c r="B15" s="65"/>
      <c r="C15" s="65"/>
      <c r="D15" s="66"/>
      <c r="E15" s="35">
        <f>SUM(E14:E14)</f>
        <v>57352.1</v>
      </c>
    </row>
    <row r="16" spans="1:6" s="3" customFormat="1" ht="38.25">
      <c r="A16" s="7">
        <v>2</v>
      </c>
      <c r="B16" s="21">
        <v>810</v>
      </c>
      <c r="C16" s="21">
        <v>1002</v>
      </c>
      <c r="D16" s="49" t="s">
        <v>66</v>
      </c>
      <c r="E16" s="22">
        <v>1376.5</v>
      </c>
      <c r="F16" s="16"/>
    </row>
    <row r="17" spans="1:6" s="3" customFormat="1" ht="38.25">
      <c r="A17" s="7">
        <v>3</v>
      </c>
      <c r="B17" s="21">
        <v>634</v>
      </c>
      <c r="C17" s="21">
        <v>1004</v>
      </c>
      <c r="D17" s="49" t="s">
        <v>67</v>
      </c>
      <c r="E17" s="22">
        <v>4208.5</v>
      </c>
      <c r="F17" s="16"/>
    </row>
    <row r="18" spans="1:6" s="3" customFormat="1" ht="38.25">
      <c r="A18" s="7">
        <v>4</v>
      </c>
      <c r="B18" s="21">
        <v>611</v>
      </c>
      <c r="C18" s="21">
        <v>1007</v>
      </c>
      <c r="D18" s="49" t="s">
        <v>68</v>
      </c>
      <c r="E18" s="22">
        <v>554.2</v>
      </c>
      <c r="F18" s="16"/>
    </row>
    <row r="19" spans="1:6" s="3" customFormat="1" ht="38.25">
      <c r="A19" s="7">
        <v>5</v>
      </c>
      <c r="B19" s="21">
        <v>821</v>
      </c>
      <c r="C19" s="21">
        <v>1008</v>
      </c>
      <c r="D19" s="49" t="s">
        <v>69</v>
      </c>
      <c r="E19" s="22">
        <v>120</v>
      </c>
      <c r="F19" s="16"/>
    </row>
    <row r="20" spans="1:6" s="3" customFormat="1" ht="25.5">
      <c r="A20" s="7">
        <v>6</v>
      </c>
      <c r="B20" s="30">
        <v>676</v>
      </c>
      <c r="C20" s="30">
        <v>1009</v>
      </c>
      <c r="D20" s="50" t="s">
        <v>48</v>
      </c>
      <c r="E20" s="22">
        <v>1170</v>
      </c>
      <c r="F20" s="16"/>
    </row>
    <row r="21" spans="1:6" s="3" customFormat="1" ht="63.75">
      <c r="A21" s="7">
        <v>7</v>
      </c>
      <c r="B21" s="21">
        <v>854</v>
      </c>
      <c r="C21" s="21">
        <v>1060</v>
      </c>
      <c r="D21" s="49" t="s">
        <v>70</v>
      </c>
      <c r="E21" s="22">
        <v>238.7</v>
      </c>
      <c r="F21" s="16"/>
    </row>
    <row r="22" spans="1:6" s="3" customFormat="1" ht="25.5">
      <c r="A22" s="7">
        <v>8</v>
      </c>
      <c r="B22" s="14">
        <v>803</v>
      </c>
      <c r="C22" s="14">
        <v>1034</v>
      </c>
      <c r="D22" s="51" t="s">
        <v>49</v>
      </c>
      <c r="E22" s="22">
        <v>150</v>
      </c>
      <c r="F22" s="16"/>
    </row>
    <row r="23" spans="1:6" s="3" customFormat="1" ht="25.5">
      <c r="A23" s="7">
        <v>9</v>
      </c>
      <c r="B23" s="14">
        <v>643</v>
      </c>
      <c r="C23" s="14">
        <v>1051</v>
      </c>
      <c r="D23" s="51" t="s">
        <v>50</v>
      </c>
      <c r="E23" s="22">
        <v>53.9</v>
      </c>
      <c r="F23" s="16"/>
    </row>
    <row r="24" spans="1:6" s="3" customFormat="1" ht="25.5">
      <c r="A24" s="7">
        <v>10</v>
      </c>
      <c r="B24" s="21">
        <v>827</v>
      </c>
      <c r="C24" s="21">
        <v>1062</v>
      </c>
      <c r="D24" s="49" t="s">
        <v>71</v>
      </c>
      <c r="E24" s="22">
        <v>102</v>
      </c>
      <c r="F24" s="16"/>
    </row>
    <row r="25" spans="1:6" s="3" customFormat="1" ht="25.5">
      <c r="A25" s="7">
        <v>11</v>
      </c>
      <c r="B25" s="21">
        <v>828</v>
      </c>
      <c r="C25" s="21">
        <v>1063</v>
      </c>
      <c r="D25" s="49" t="s">
        <v>72</v>
      </c>
      <c r="E25" s="22">
        <v>89</v>
      </c>
      <c r="F25" s="16"/>
    </row>
    <row r="26" spans="1:6" s="3" customFormat="1" ht="38.25">
      <c r="A26" s="7">
        <v>12</v>
      </c>
      <c r="B26" s="21">
        <v>852</v>
      </c>
      <c r="C26" s="21">
        <v>1038</v>
      </c>
      <c r="D26" s="49" t="s">
        <v>75</v>
      </c>
      <c r="E26" s="22">
        <v>600</v>
      </c>
      <c r="F26" s="16"/>
    </row>
    <row r="27" spans="1:6" s="3" customFormat="1" ht="38.25">
      <c r="A27" s="7">
        <v>13</v>
      </c>
      <c r="B27" s="21">
        <v>808</v>
      </c>
      <c r="C27" s="21">
        <v>1016</v>
      </c>
      <c r="D27" s="49" t="s">
        <v>76</v>
      </c>
      <c r="E27" s="22">
        <v>11000</v>
      </c>
      <c r="F27" s="16"/>
    </row>
    <row r="28" spans="1:6" s="3" customFormat="1" ht="25.5">
      <c r="A28" s="7">
        <v>14</v>
      </c>
      <c r="B28" s="21">
        <v>807</v>
      </c>
      <c r="C28" s="21">
        <v>2005</v>
      </c>
      <c r="D28" s="49" t="s">
        <v>80</v>
      </c>
      <c r="E28" s="22">
        <f>20000-12500</f>
        <v>7500</v>
      </c>
      <c r="F28" s="16"/>
    </row>
    <row r="29" spans="1:6" s="3" customFormat="1" ht="51">
      <c r="A29" s="7">
        <v>15</v>
      </c>
      <c r="B29" s="21">
        <v>824</v>
      </c>
      <c r="C29" s="21">
        <v>1041</v>
      </c>
      <c r="D29" s="49" t="s">
        <v>81</v>
      </c>
      <c r="E29" s="22">
        <v>800</v>
      </c>
      <c r="F29" s="16"/>
    </row>
    <row r="30" spans="1:6" s="3" customFormat="1" ht="25.5">
      <c r="A30" s="7">
        <v>16</v>
      </c>
      <c r="B30" s="21">
        <v>606</v>
      </c>
      <c r="C30" s="21">
        <v>1049</v>
      </c>
      <c r="D30" s="49" t="s">
        <v>96</v>
      </c>
      <c r="E30" s="22">
        <v>101.3</v>
      </c>
      <c r="F30" s="16"/>
    </row>
    <row r="31" spans="1:6" s="3" customFormat="1" ht="25.5">
      <c r="A31" s="7">
        <v>17</v>
      </c>
      <c r="B31" s="21">
        <v>869</v>
      </c>
      <c r="C31" s="21">
        <v>1037</v>
      </c>
      <c r="D31" s="49" t="s">
        <v>97</v>
      </c>
      <c r="E31" s="22">
        <v>303.4</v>
      </c>
      <c r="F31" s="16"/>
    </row>
    <row r="32" spans="1:6" s="3" customFormat="1" ht="12.75">
      <c r="A32" s="7">
        <v>18</v>
      </c>
      <c r="B32" s="21">
        <v>826</v>
      </c>
      <c r="C32" s="21">
        <v>1065</v>
      </c>
      <c r="D32" s="49" t="s">
        <v>103</v>
      </c>
      <c r="E32" s="22">
        <v>3289.1</v>
      </c>
      <c r="F32" s="16"/>
    </row>
    <row r="33" spans="1:6" s="3" customFormat="1" ht="38.25">
      <c r="A33" s="7">
        <v>19</v>
      </c>
      <c r="B33" s="21">
        <v>857</v>
      </c>
      <c r="C33" s="21">
        <v>1013</v>
      </c>
      <c r="D33" s="49" t="s">
        <v>101</v>
      </c>
      <c r="E33" s="22">
        <v>2577.6</v>
      </c>
      <c r="F33" s="16"/>
    </row>
    <row r="34" spans="1:6" s="3" customFormat="1" ht="25.5">
      <c r="A34" s="7">
        <v>20</v>
      </c>
      <c r="B34" s="21">
        <v>823</v>
      </c>
      <c r="C34" s="21">
        <v>1054</v>
      </c>
      <c r="D34" s="49" t="s">
        <v>105</v>
      </c>
      <c r="E34" s="22">
        <v>914</v>
      </c>
      <c r="F34" s="16"/>
    </row>
    <row r="35" spans="1:6" s="3" customFormat="1" ht="25.5">
      <c r="A35" s="7">
        <v>21</v>
      </c>
      <c r="B35" s="21">
        <v>169.638</v>
      </c>
      <c r="C35" s="21" t="s">
        <v>107</v>
      </c>
      <c r="D35" s="49" t="s">
        <v>106</v>
      </c>
      <c r="E35" s="22">
        <v>2362.4</v>
      </c>
      <c r="F35" s="16"/>
    </row>
    <row r="36" spans="1:5" s="16" customFormat="1" ht="12.75">
      <c r="A36" s="67" t="s">
        <v>2</v>
      </c>
      <c r="B36" s="68"/>
      <c r="C36" s="68"/>
      <c r="D36" s="69"/>
      <c r="E36" s="35">
        <f>SUM(E16:E35)</f>
        <v>37510.6</v>
      </c>
    </row>
    <row r="37" spans="1:6" s="3" customFormat="1" ht="89.25">
      <c r="A37" s="7">
        <v>22</v>
      </c>
      <c r="B37" s="14">
        <v>623</v>
      </c>
      <c r="C37" s="14">
        <v>3012</v>
      </c>
      <c r="D37" s="49" t="s">
        <v>56</v>
      </c>
      <c r="E37" s="22">
        <f>18553.8+1829.5</f>
        <v>20383.3</v>
      </c>
      <c r="F37" s="55"/>
    </row>
    <row r="38" spans="1:5" ht="25.5">
      <c r="A38" s="7">
        <v>23</v>
      </c>
      <c r="B38" s="14">
        <v>111</v>
      </c>
      <c r="C38" s="14">
        <v>3043</v>
      </c>
      <c r="D38" s="51" t="s">
        <v>23</v>
      </c>
      <c r="E38" s="22">
        <f>420.1+6.5</f>
        <v>426.6</v>
      </c>
    </row>
    <row r="39" spans="1:6" s="23" customFormat="1" ht="114.75">
      <c r="A39" s="7">
        <v>24</v>
      </c>
      <c r="B39" s="21">
        <v>109</v>
      </c>
      <c r="C39" s="21">
        <v>3008</v>
      </c>
      <c r="D39" s="41" t="s">
        <v>65</v>
      </c>
      <c r="E39" s="22">
        <v>1715.6</v>
      </c>
      <c r="F39" s="25"/>
    </row>
    <row r="40" spans="1:6" s="23" customFormat="1" ht="204">
      <c r="A40" s="20">
        <v>25</v>
      </c>
      <c r="B40" s="21">
        <v>106</v>
      </c>
      <c r="C40" s="21">
        <v>3015</v>
      </c>
      <c r="D40" s="41" t="s">
        <v>78</v>
      </c>
      <c r="E40" s="22">
        <f>27676.9-0.1+8262.8+0.1+13962.5</f>
        <v>49902.200000000004</v>
      </c>
      <c r="F40" s="25"/>
    </row>
    <row r="41" spans="1:6" s="23" customFormat="1" ht="38.25">
      <c r="A41" s="20">
        <v>26</v>
      </c>
      <c r="B41" s="21">
        <v>107</v>
      </c>
      <c r="C41" s="21">
        <v>3029</v>
      </c>
      <c r="D41" s="41" t="s">
        <v>32</v>
      </c>
      <c r="E41" s="22">
        <v>17008.2</v>
      </c>
      <c r="F41" s="25"/>
    </row>
    <row r="42" spans="1:6" s="23" customFormat="1" ht="89.25">
      <c r="A42" s="7">
        <v>27</v>
      </c>
      <c r="B42" s="21">
        <v>112</v>
      </c>
      <c r="C42" s="21">
        <v>3003</v>
      </c>
      <c r="D42" s="41" t="s">
        <v>55</v>
      </c>
      <c r="E42" s="22">
        <f>209784.2+27295.4</f>
        <v>237079.6</v>
      </c>
      <c r="F42" s="25"/>
    </row>
    <row r="43" spans="1:6" s="23" customFormat="1" ht="38.25">
      <c r="A43" s="7">
        <v>28</v>
      </c>
      <c r="B43" s="21">
        <v>102</v>
      </c>
      <c r="C43" s="21">
        <v>3037</v>
      </c>
      <c r="D43" s="41" t="s">
        <v>46</v>
      </c>
      <c r="E43" s="22">
        <v>1302.5</v>
      </c>
      <c r="F43" s="25"/>
    </row>
    <row r="44" spans="1:6" s="23" customFormat="1" ht="38.25">
      <c r="A44" s="7">
        <v>29</v>
      </c>
      <c r="B44" s="21">
        <v>149</v>
      </c>
      <c r="C44" s="21">
        <v>3038</v>
      </c>
      <c r="D44" s="41" t="s">
        <v>47</v>
      </c>
      <c r="E44" s="22">
        <v>666.3</v>
      </c>
      <c r="F44" s="25"/>
    </row>
    <row r="45" spans="1:5" ht="38.25">
      <c r="A45" s="7">
        <v>30</v>
      </c>
      <c r="B45" s="27">
        <v>158</v>
      </c>
      <c r="C45" s="27">
        <v>3020</v>
      </c>
      <c r="D45" s="51" t="s">
        <v>41</v>
      </c>
      <c r="E45" s="22">
        <v>23583</v>
      </c>
    </row>
    <row r="46" spans="1:6" ht="89.25">
      <c r="A46" s="7">
        <v>31</v>
      </c>
      <c r="B46" s="14">
        <v>173</v>
      </c>
      <c r="C46" s="14">
        <v>3021</v>
      </c>
      <c r="D46" s="51" t="s">
        <v>57</v>
      </c>
      <c r="E46" s="22">
        <f>693.6+71.4</f>
        <v>765</v>
      </c>
      <c r="F46" s="55"/>
    </row>
    <row r="47" spans="1:6" s="3" customFormat="1" ht="153">
      <c r="A47" s="20">
        <v>32</v>
      </c>
      <c r="B47" s="14">
        <v>133</v>
      </c>
      <c r="C47" s="14">
        <v>3024</v>
      </c>
      <c r="D47" s="52" t="s">
        <v>59</v>
      </c>
      <c r="E47" s="22">
        <v>1533.6</v>
      </c>
      <c r="F47" s="16"/>
    </row>
    <row r="48" spans="1:6" s="4" customFormat="1" ht="25.5">
      <c r="A48" s="7">
        <v>33</v>
      </c>
      <c r="B48" s="21">
        <v>196</v>
      </c>
      <c r="C48" s="21">
        <v>3035</v>
      </c>
      <c r="D48" s="41" t="s">
        <v>34</v>
      </c>
      <c r="E48" s="22">
        <v>438.6</v>
      </c>
      <c r="F48" s="16"/>
    </row>
    <row r="49" spans="1:6" s="4" customFormat="1" ht="51">
      <c r="A49" s="20">
        <v>34</v>
      </c>
      <c r="B49" s="21">
        <v>194</v>
      </c>
      <c r="C49" s="21">
        <v>3002</v>
      </c>
      <c r="D49" s="41" t="s">
        <v>54</v>
      </c>
      <c r="E49" s="22">
        <f>8332.2+1874</f>
        <v>10206.2</v>
      </c>
      <c r="F49" s="56"/>
    </row>
    <row r="50" spans="1:6" s="4" customFormat="1" ht="38.25">
      <c r="A50" s="7">
        <v>35</v>
      </c>
      <c r="B50" s="15" t="s">
        <v>25</v>
      </c>
      <c r="C50" s="15" t="s">
        <v>43</v>
      </c>
      <c r="D50" s="51" t="s">
        <v>42</v>
      </c>
      <c r="E50" s="22">
        <f>410+68.4</f>
        <v>478.4</v>
      </c>
      <c r="F50" s="25"/>
    </row>
    <row r="51" spans="1:6" s="4" customFormat="1" ht="38.25">
      <c r="A51" s="20">
        <v>36</v>
      </c>
      <c r="B51" s="15" t="s">
        <v>24</v>
      </c>
      <c r="C51" s="15" t="s">
        <v>38</v>
      </c>
      <c r="D51" s="51" t="s">
        <v>21</v>
      </c>
      <c r="E51" s="22">
        <f>3476+209</f>
        <v>3685</v>
      </c>
      <c r="F51" s="25"/>
    </row>
    <row r="52" spans="1:6" s="4" customFormat="1" ht="38.25">
      <c r="A52" s="20">
        <v>37</v>
      </c>
      <c r="B52" s="15" t="s">
        <v>26</v>
      </c>
      <c r="C52" s="15" t="s">
        <v>31</v>
      </c>
      <c r="D52" s="51" t="s">
        <v>30</v>
      </c>
      <c r="E52" s="22">
        <v>74706.2</v>
      </c>
      <c r="F52" s="25"/>
    </row>
    <row r="53" spans="1:6" s="4" customFormat="1" ht="89.25">
      <c r="A53" s="20">
        <v>38</v>
      </c>
      <c r="B53" s="15" t="s">
        <v>19</v>
      </c>
      <c r="C53" s="15" t="s">
        <v>44</v>
      </c>
      <c r="D53" s="51" t="s">
        <v>58</v>
      </c>
      <c r="E53" s="22">
        <v>150</v>
      </c>
      <c r="F53" s="25"/>
    </row>
    <row r="54" spans="1:6" s="4" customFormat="1" ht="76.5">
      <c r="A54" s="20">
        <v>39</v>
      </c>
      <c r="B54" s="15" t="s">
        <v>20</v>
      </c>
      <c r="C54" s="15" t="s">
        <v>45</v>
      </c>
      <c r="D54" s="51" t="s">
        <v>53</v>
      </c>
      <c r="E54" s="22">
        <f>141397.4+18917</f>
        <v>160314.4</v>
      </c>
      <c r="F54" s="25"/>
    </row>
    <row r="55" spans="1:6" s="24" customFormat="1" ht="38.25">
      <c r="A55" s="20">
        <v>40</v>
      </c>
      <c r="B55" s="26" t="s">
        <v>22</v>
      </c>
      <c r="C55" s="26" t="s">
        <v>40</v>
      </c>
      <c r="D55" s="41" t="s">
        <v>39</v>
      </c>
      <c r="E55" s="22">
        <f>15476.1+503.8</f>
        <v>15979.9</v>
      </c>
      <c r="F55" s="25"/>
    </row>
    <row r="56" spans="1:6" s="24" customFormat="1" ht="89.25">
      <c r="A56" s="20">
        <v>41</v>
      </c>
      <c r="B56" s="15" t="s">
        <v>61</v>
      </c>
      <c r="C56" s="15" t="s">
        <v>62</v>
      </c>
      <c r="D56" s="51" t="s">
        <v>63</v>
      </c>
      <c r="E56" s="22">
        <f>323.1-80.8</f>
        <v>242.3</v>
      </c>
      <c r="F56" s="25"/>
    </row>
    <row r="57" spans="1:6" s="24" customFormat="1" ht="153">
      <c r="A57" s="20">
        <v>42</v>
      </c>
      <c r="B57" s="26" t="s">
        <v>52</v>
      </c>
      <c r="C57" s="26" t="s">
        <v>109</v>
      </c>
      <c r="D57" s="41" t="s">
        <v>77</v>
      </c>
      <c r="E57" s="28">
        <v>14753.9</v>
      </c>
      <c r="F57" s="25"/>
    </row>
    <row r="58" spans="1:6" s="24" customFormat="1" ht="25.5">
      <c r="A58" s="20">
        <v>43</v>
      </c>
      <c r="B58" s="14">
        <v>127.132</v>
      </c>
      <c r="C58" s="29" t="s">
        <v>60</v>
      </c>
      <c r="D58" s="51" t="s">
        <v>33</v>
      </c>
      <c r="E58" s="22">
        <f>1899.6+969.1</f>
        <v>2868.7</v>
      </c>
      <c r="F58" s="25"/>
    </row>
    <row r="59" spans="1:6" s="24" customFormat="1" ht="38.25">
      <c r="A59" s="7">
        <v>44</v>
      </c>
      <c r="B59" s="26" t="s">
        <v>18</v>
      </c>
      <c r="C59" s="26" t="s">
        <v>37</v>
      </c>
      <c r="D59" s="41" t="s">
        <v>36</v>
      </c>
      <c r="E59" s="22">
        <v>1339.5</v>
      </c>
      <c r="F59" s="25"/>
    </row>
    <row r="60" spans="1:5" s="25" customFormat="1" ht="76.5">
      <c r="A60" s="20">
        <v>45</v>
      </c>
      <c r="B60" s="26" t="s">
        <v>27</v>
      </c>
      <c r="C60" s="26" t="s">
        <v>35</v>
      </c>
      <c r="D60" s="41" t="s">
        <v>64</v>
      </c>
      <c r="E60" s="22">
        <f>1244-574</f>
        <v>670</v>
      </c>
    </row>
    <row r="61" spans="1:5" s="25" customFormat="1" ht="25.5">
      <c r="A61" s="20">
        <v>46</v>
      </c>
      <c r="B61" s="26" t="s">
        <v>82</v>
      </c>
      <c r="C61" s="26" t="s">
        <v>83</v>
      </c>
      <c r="D61" s="41" t="s">
        <v>86</v>
      </c>
      <c r="E61" s="22">
        <v>319.9</v>
      </c>
    </row>
    <row r="62" spans="1:6" s="3" customFormat="1" ht="38.25">
      <c r="A62" s="7">
        <v>47</v>
      </c>
      <c r="B62" s="21">
        <v>780</v>
      </c>
      <c r="C62" s="21" t="s">
        <v>95</v>
      </c>
      <c r="D62" s="49" t="s">
        <v>102</v>
      </c>
      <c r="E62" s="22">
        <v>467</v>
      </c>
      <c r="F62" s="16"/>
    </row>
    <row r="63" spans="1:5" s="25" customFormat="1" ht="25.5">
      <c r="A63" s="20">
        <v>48</v>
      </c>
      <c r="B63" s="26" t="s">
        <v>84</v>
      </c>
      <c r="C63" s="26" t="s">
        <v>85</v>
      </c>
      <c r="D63" s="41" t="s">
        <v>87</v>
      </c>
      <c r="E63" s="22">
        <f>2777.9+63.4</f>
        <v>2841.3</v>
      </c>
    </row>
    <row r="64" spans="1:5" s="25" customFormat="1" ht="38.25">
      <c r="A64" s="20">
        <v>49</v>
      </c>
      <c r="B64" s="26" t="s">
        <v>110</v>
      </c>
      <c r="C64" s="26" t="s">
        <v>111</v>
      </c>
      <c r="D64" s="41" t="s">
        <v>112</v>
      </c>
      <c r="E64" s="22">
        <v>12.7</v>
      </c>
    </row>
    <row r="65" spans="1:6" s="23" customFormat="1" ht="12.75">
      <c r="A65" s="70" t="s">
        <v>11</v>
      </c>
      <c r="B65" s="71"/>
      <c r="C65" s="71"/>
      <c r="D65" s="71"/>
      <c r="E65" s="38">
        <f>SUM(E37:E64)</f>
        <v>643839.9</v>
      </c>
      <c r="F65" s="25"/>
    </row>
    <row r="66" spans="1:6" s="23" customFormat="1" ht="38.25">
      <c r="A66" s="20">
        <v>50</v>
      </c>
      <c r="B66" s="21">
        <v>316</v>
      </c>
      <c r="C66" s="21">
        <v>4010</v>
      </c>
      <c r="D66" s="41" t="s">
        <v>88</v>
      </c>
      <c r="E66" s="22">
        <v>442.3</v>
      </c>
      <c r="F66" s="25"/>
    </row>
    <row r="67" spans="1:6" s="23" customFormat="1" ht="51">
      <c r="A67" s="20">
        <v>51</v>
      </c>
      <c r="B67" s="21">
        <v>129</v>
      </c>
      <c r="C67" s="21">
        <v>4006</v>
      </c>
      <c r="D67" s="41" t="s">
        <v>92</v>
      </c>
      <c r="E67" s="22">
        <f>2446.1+3853.2+2649.2+3034.8+7535.4+7387</f>
        <v>26905.699999999997</v>
      </c>
      <c r="F67" s="25"/>
    </row>
    <row r="68" spans="1:6" s="23" customFormat="1" ht="38.25">
      <c r="A68" s="20">
        <v>52</v>
      </c>
      <c r="B68" s="21">
        <v>197</v>
      </c>
      <c r="C68" s="21">
        <v>4007</v>
      </c>
      <c r="D68" s="41" t="s">
        <v>93</v>
      </c>
      <c r="E68" s="22">
        <f>66.2+117.3+67.6+82.4+198.4+193.9</f>
        <v>725.8</v>
      </c>
      <c r="F68" s="25"/>
    </row>
    <row r="69" spans="1:6" s="23" customFormat="1" ht="25.5">
      <c r="A69" s="20">
        <v>53</v>
      </c>
      <c r="B69" s="21">
        <v>198</v>
      </c>
      <c r="C69" s="21">
        <v>4014</v>
      </c>
      <c r="D69" s="41" t="s">
        <v>108</v>
      </c>
      <c r="E69" s="22">
        <f>149+175.9+218.2</f>
        <v>543.0999999999999</v>
      </c>
      <c r="F69" s="25"/>
    </row>
    <row r="70" spans="1:6" s="23" customFormat="1" ht="51">
      <c r="A70" s="20">
        <v>54</v>
      </c>
      <c r="B70" s="21">
        <v>379</v>
      </c>
      <c r="C70" s="21">
        <v>4016</v>
      </c>
      <c r="D70" s="41" t="s">
        <v>94</v>
      </c>
      <c r="E70" s="22">
        <f>125.2+240.5+147.9+162.7+239.7+151.4</f>
        <v>1067.4</v>
      </c>
      <c r="F70" s="25"/>
    </row>
    <row r="71" spans="1:6" s="23" customFormat="1" ht="25.5">
      <c r="A71" s="20">
        <v>55</v>
      </c>
      <c r="B71" s="21">
        <v>307</v>
      </c>
      <c r="C71" s="21">
        <v>4012</v>
      </c>
      <c r="D71" s="41" t="s">
        <v>98</v>
      </c>
      <c r="E71" s="22">
        <v>10000</v>
      </c>
      <c r="F71" s="25"/>
    </row>
    <row r="72" spans="1:6" s="23" customFormat="1" ht="25.5">
      <c r="A72" s="20">
        <v>56</v>
      </c>
      <c r="B72" s="21">
        <v>301</v>
      </c>
      <c r="C72" s="21">
        <v>4011</v>
      </c>
      <c r="D72" s="41" t="s">
        <v>104</v>
      </c>
      <c r="E72" s="22">
        <v>15500</v>
      </c>
      <c r="F72" s="25"/>
    </row>
    <row r="73" spans="1:6" s="23" customFormat="1" ht="12.75">
      <c r="A73" s="72" t="s">
        <v>15</v>
      </c>
      <c r="B73" s="73"/>
      <c r="C73" s="73"/>
      <c r="D73" s="73"/>
      <c r="E73" s="38">
        <f>SUM(E66:E72)</f>
        <v>55184.299999999996</v>
      </c>
      <c r="F73" s="25"/>
    </row>
    <row r="74" spans="1:6" s="23" customFormat="1" ht="15">
      <c r="A74" s="74" t="s">
        <v>9</v>
      </c>
      <c r="B74" s="75"/>
      <c r="C74" s="75"/>
      <c r="D74" s="75"/>
      <c r="E74" s="39">
        <f>E36+E65+E15+E73</f>
        <v>793886.9</v>
      </c>
      <c r="F74" s="25"/>
    </row>
    <row r="75" spans="1:5" ht="38.25">
      <c r="A75" s="7">
        <v>57</v>
      </c>
      <c r="B75" s="21">
        <v>119</v>
      </c>
      <c r="C75" s="21">
        <v>119</v>
      </c>
      <c r="D75" s="41" t="s">
        <v>89</v>
      </c>
      <c r="E75" s="22">
        <v>1680</v>
      </c>
    </row>
    <row r="76" spans="1:5" ht="25.5">
      <c r="A76" s="7">
        <v>58</v>
      </c>
      <c r="B76" s="21">
        <v>721</v>
      </c>
      <c r="C76" s="21">
        <v>721</v>
      </c>
      <c r="D76" s="41" t="s">
        <v>90</v>
      </c>
      <c r="E76" s="22">
        <v>126.9</v>
      </c>
    </row>
    <row r="77" spans="1:5" s="16" customFormat="1" ht="38.25">
      <c r="A77" s="7">
        <v>59</v>
      </c>
      <c r="B77" s="36">
        <v>723</v>
      </c>
      <c r="C77" s="36">
        <v>723</v>
      </c>
      <c r="D77" s="51" t="s">
        <v>91</v>
      </c>
      <c r="E77" s="17">
        <f>169.8+2.6-22.2</f>
        <v>150.20000000000002</v>
      </c>
    </row>
    <row r="78" spans="1:5" s="16" customFormat="1" ht="25.5">
      <c r="A78" s="7">
        <v>60</v>
      </c>
      <c r="B78" s="36">
        <v>724</v>
      </c>
      <c r="C78" s="36">
        <v>724</v>
      </c>
      <c r="D78" s="51" t="s">
        <v>17</v>
      </c>
      <c r="E78" s="17">
        <v>26924</v>
      </c>
    </row>
    <row r="79" spans="1:5" s="16" customFormat="1" ht="38.25">
      <c r="A79" s="7">
        <v>61</v>
      </c>
      <c r="B79" s="36">
        <v>733</v>
      </c>
      <c r="C79" s="36">
        <v>733</v>
      </c>
      <c r="D79" s="51" t="s">
        <v>73</v>
      </c>
      <c r="E79" s="17">
        <f>78-6</f>
        <v>72</v>
      </c>
    </row>
    <row r="80" spans="1:5" s="16" customFormat="1" ht="51">
      <c r="A80" s="7">
        <v>62</v>
      </c>
      <c r="B80" s="36">
        <v>735</v>
      </c>
      <c r="C80" s="36">
        <v>735</v>
      </c>
      <c r="D80" s="51" t="s">
        <v>99</v>
      </c>
      <c r="E80" s="17">
        <v>914.7</v>
      </c>
    </row>
    <row r="81" spans="1:5" s="16" customFormat="1" ht="25.5">
      <c r="A81" s="7">
        <v>63</v>
      </c>
      <c r="B81" s="36">
        <v>736</v>
      </c>
      <c r="C81" s="36">
        <v>736</v>
      </c>
      <c r="D81" s="51" t="s">
        <v>100</v>
      </c>
      <c r="E81" s="17">
        <f>50+10</f>
        <v>60</v>
      </c>
    </row>
    <row r="82" spans="1:5" ht="15.75" thickBot="1">
      <c r="A82" s="57" t="s">
        <v>16</v>
      </c>
      <c r="B82" s="58"/>
      <c r="C82" s="58"/>
      <c r="D82" s="59"/>
      <c r="E82" s="37">
        <f>SUM(E75:E81)</f>
        <v>29927.8</v>
      </c>
    </row>
    <row r="83" spans="1:5" ht="16.5" thickBot="1">
      <c r="A83" s="60" t="s">
        <v>10</v>
      </c>
      <c r="B83" s="61"/>
      <c r="C83" s="61"/>
      <c r="D83" s="62"/>
      <c r="E83" s="40">
        <f>E82+E74</f>
        <v>823814.7000000001</v>
      </c>
    </row>
  </sheetData>
  <sheetProtection/>
  <autoFilter ref="A13:E83"/>
  <mergeCells count="8">
    <mergeCell ref="A82:D82"/>
    <mergeCell ref="A83:D83"/>
    <mergeCell ref="A10:E10"/>
    <mergeCell ref="A15:D15"/>
    <mergeCell ref="A36:D36"/>
    <mergeCell ref="A65:D65"/>
    <mergeCell ref="A73:D73"/>
    <mergeCell ref="A74:D74"/>
  </mergeCells>
  <printOptions/>
  <pageMargins left="0.7874015748031497" right="0" top="0.5905511811023623" bottom="0.3937007874015748" header="0" footer="0"/>
  <pageSetup fitToHeight="3" horizontalDpi="600" verticalDpi="600" orientation="portrait"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Сурядная</dc:creator>
  <cp:keywords/>
  <dc:description/>
  <cp:lastModifiedBy>Бакашова Екатерина В.</cp:lastModifiedBy>
  <cp:lastPrinted>2017-10-26T13:59:37Z</cp:lastPrinted>
  <dcterms:created xsi:type="dcterms:W3CDTF">2005-12-26T07:27:52Z</dcterms:created>
  <dcterms:modified xsi:type="dcterms:W3CDTF">2017-10-31T12:03:40Z</dcterms:modified>
  <cp:category/>
  <cp:version/>
  <cp:contentType/>
  <cp:contentStatus/>
</cp:coreProperties>
</file>