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120" windowWidth="10095" windowHeight="7920" activeTab="0"/>
  </bookViews>
  <sheets>
    <sheet name="1 кв.2015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<sst xmlns="http://schemas.openxmlformats.org/spreadsheetml/2006/main" count="52" uniqueCount="52">
  <si>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Наименование КВД</t>
  </si>
  <si>
    <t xml:space="preserve">Налог на доходы физических лиц </t>
  </si>
  <si>
    <t xml:space="preserve">Единый налог на вмененный доход </t>
  </si>
  <si>
    <t>Единый сельскохозяйственный налог</t>
  </si>
  <si>
    <t xml:space="preserve">Государственная пошлина </t>
  </si>
  <si>
    <t>Плата за негативное воздействие на окружающую среду</t>
  </si>
  <si>
    <t>Итого безвозмездных перечислений:</t>
  </si>
  <si>
    <t>Всего доходов:</t>
  </si>
  <si>
    <t>Штрафы</t>
  </si>
  <si>
    <t>Невыясненные поступления</t>
  </si>
  <si>
    <t>Субсидии</t>
  </si>
  <si>
    <t>Субвенции</t>
  </si>
  <si>
    <t>Доходы от реализации имущества</t>
  </si>
  <si>
    <t>Арендная плата за земельные участки</t>
  </si>
  <si>
    <t xml:space="preserve">Дотации </t>
  </si>
  <si>
    <t>Дивиденды по акциям</t>
  </si>
  <si>
    <t>Прочие неналоговые доходы</t>
  </si>
  <si>
    <t xml:space="preserve">  % исполнения</t>
  </si>
  <si>
    <t>Иные межбюджетные трансферты</t>
  </si>
  <si>
    <t>Доходы от продажи земельных участков</t>
  </si>
  <si>
    <t xml:space="preserve">Возврат остатков субсидий, субвенций,  межб. трансф.  </t>
  </si>
  <si>
    <t>Аренда имущества</t>
  </si>
  <si>
    <t>Итого налоговых и неналоговых доходов:</t>
  </si>
  <si>
    <t>Отмененные налоги и сборы</t>
  </si>
  <si>
    <t xml:space="preserve">Единица измерения: тыс.руб. </t>
  </si>
  <si>
    <t xml:space="preserve">Доходы от возврата остатков субсидий, субвенций,  мб. трансф.  </t>
  </si>
  <si>
    <t>Доходы от перечисления части прибыли</t>
  </si>
  <si>
    <t>Итого безвозмездные поступления от других бюджетов бюджетной системы:</t>
  </si>
  <si>
    <t>Прочие доходы от оказания платных услуг и компенсации затрат государства</t>
  </si>
  <si>
    <t>Прочие безвозмездные поступления</t>
  </si>
  <si>
    <t>Налог, взимаемый в связи с применением упрощ. системы налогообложения</t>
  </si>
  <si>
    <t>Налог, взимаемый в связи с применением патентной системы налогообложения</t>
  </si>
  <si>
    <t>Приложение 1</t>
  </si>
  <si>
    <t xml:space="preserve">к пояснительной записке </t>
  </si>
  <si>
    <t>налоговые и неналоговые</t>
  </si>
  <si>
    <t>общая</t>
  </si>
  <si>
    <t>Прочие доходы от использования имущества</t>
  </si>
  <si>
    <t xml:space="preserve">Предоставление нерезидентами грантов </t>
  </si>
  <si>
    <t>Безвозмездные поступления от нерезидентов</t>
  </si>
  <si>
    <t>Факт 1 кв.  2015 г.</t>
  </si>
  <si>
    <t>Факт 2015 г.</t>
  </si>
  <si>
    <t>Исполнение доходной части бюджета Сланцевского муниципального района на 01.04.2016 год.</t>
  </si>
  <si>
    <t>План 2016 г.</t>
  </si>
  <si>
    <t>План 1 кв.      2016 г.</t>
  </si>
  <si>
    <t>Факт 1 кв.  2016 г.</t>
  </si>
  <si>
    <t>к плану 2016 г.</t>
  </si>
  <si>
    <t>к плану       1 кв.        2016 г.</t>
  </si>
  <si>
    <t>к Факту         1 кв.  2015 г.</t>
  </si>
  <si>
    <t>структура факт 2016 г</t>
  </si>
  <si>
    <t>рост "+", снижение "-"</t>
  </si>
  <si>
    <t>факт 1 кв.2016 г. к плану 1 кв.2016 г.</t>
  </si>
  <si>
    <t>факт 1 кв.2016 г. к факту 1 кв.2015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</si>
</sst>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0.0000"/>
    <numFmt numFmtId="183" formatCode="0.00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Arial Cyr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 Narrow"/>
      <family val="2"/>
    </font>
    <font>
      <sz val="10"/>
      <color indexed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" fontId="17" fillId="0" borderId="0" xfId="0" applyNumberFormat="1" applyFont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165" fontId="15" fillId="0" borderId="13" xfId="0" applyNumberFormat="1" applyFont="1" applyBorder="1" applyAlignment="1">
      <alignment horizontal="left" vertical="center"/>
    </xf>
    <xf numFmtId="171" fontId="15" fillId="0" borderId="0" xfId="0" applyNumberFormat="1" applyFont="1" applyFill="1" applyBorder="1" applyAlignment="1">
      <alignment horizontal="right" vertical="center" wrapText="1"/>
    </xf>
    <xf numFmtId="171" fontId="15" fillId="0" borderId="14" xfId="0" applyNumberFormat="1" applyFont="1" applyFill="1" applyBorder="1" applyAlignment="1">
      <alignment horizontal="right" vertical="center" wrapText="1"/>
    </xf>
    <xf numFmtId="164" fontId="15" fillId="0" borderId="15" xfId="0" applyNumberFormat="1" applyFont="1" applyBorder="1" applyAlignment="1">
      <alignment/>
    </xf>
    <xf numFmtId="164" fontId="15" fillId="0" borderId="14" xfId="0" applyNumberFormat="1" applyFont="1" applyBorder="1" applyAlignment="1">
      <alignment/>
    </xf>
    <xf numFmtId="164" fontId="15" fillId="0" borderId="16" xfId="0" applyNumberFormat="1" applyFont="1" applyBorder="1" applyAlignment="1">
      <alignment/>
    </xf>
    <xf numFmtId="164" fontId="15" fillId="0" borderId="0" xfId="0" applyNumberFormat="1" applyFont="1" applyAlignment="1">
      <alignment horizontal="center"/>
    </xf>
    <xf numFmtId="49" fontId="15" fillId="0" borderId="13" xfId="0" applyNumberFormat="1" applyFont="1" applyBorder="1" applyAlignment="1">
      <alignment horizontal="left" vertical="center"/>
    </xf>
    <xf numFmtId="171" fontId="15" fillId="0" borderId="17" xfId="0" applyNumberFormat="1" applyFont="1" applyFill="1" applyBorder="1" applyAlignment="1">
      <alignment horizontal="right" vertical="center" wrapText="1"/>
    </xf>
    <xf numFmtId="49" fontId="15" fillId="0" borderId="18" xfId="0" applyNumberFormat="1" applyFont="1" applyBorder="1" applyAlignment="1">
      <alignment horizontal="left" vertical="center"/>
    </xf>
    <xf numFmtId="171" fontId="15" fillId="0" borderId="19" xfId="0" applyNumberFormat="1" applyFont="1" applyFill="1" applyBorder="1" applyAlignment="1">
      <alignment horizontal="right" vertical="center" wrapText="1"/>
    </xf>
    <xf numFmtId="171" fontId="15" fillId="0" borderId="20" xfId="0" applyNumberFormat="1" applyFont="1" applyFill="1" applyBorder="1" applyAlignment="1">
      <alignment horizontal="right" vertical="center" wrapText="1"/>
    </xf>
    <xf numFmtId="49" fontId="21" fillId="0" borderId="21" xfId="0" applyNumberFormat="1" applyFont="1" applyBorder="1" applyAlignment="1">
      <alignment horizontal="left" vertical="center"/>
    </xf>
    <xf numFmtId="171" fontId="21" fillId="0" borderId="22" xfId="0" applyNumberFormat="1" applyFont="1" applyFill="1" applyBorder="1" applyAlignment="1">
      <alignment horizontal="right" vertical="center" wrapText="1"/>
    </xf>
    <xf numFmtId="171" fontId="21" fillId="0" borderId="23" xfId="0" applyNumberFormat="1" applyFont="1" applyFill="1" applyBorder="1" applyAlignment="1">
      <alignment horizontal="right" vertical="center" wrapText="1"/>
    </xf>
    <xf numFmtId="164" fontId="21" fillId="0" borderId="24" xfId="0" applyNumberFormat="1" applyFont="1" applyBorder="1" applyAlignment="1">
      <alignment/>
    </xf>
    <xf numFmtId="164" fontId="21" fillId="0" borderId="23" xfId="0" applyNumberFormat="1" applyFont="1" applyBorder="1" applyAlignment="1">
      <alignment/>
    </xf>
    <xf numFmtId="164" fontId="21" fillId="0" borderId="25" xfId="0" applyNumberFormat="1" applyFont="1" applyBorder="1" applyAlignment="1">
      <alignment/>
    </xf>
    <xf numFmtId="164" fontId="21" fillId="0" borderId="21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15" fillId="0" borderId="26" xfId="0" applyNumberFormat="1" applyFont="1" applyBorder="1" applyAlignment="1">
      <alignment horizontal="left" vertical="center"/>
    </xf>
    <xf numFmtId="171" fontId="15" fillId="0" borderId="27" xfId="0" applyNumberFormat="1" applyFont="1" applyFill="1" applyBorder="1" applyAlignment="1">
      <alignment horizontal="right" vertical="center" wrapText="1"/>
    </xf>
    <xf numFmtId="171" fontId="15" fillId="0" borderId="28" xfId="0" applyNumberFormat="1" applyFont="1" applyFill="1" applyBorder="1" applyAlignment="1">
      <alignment horizontal="right" vertical="center" wrapText="1"/>
    </xf>
    <xf numFmtId="164" fontId="15" fillId="0" borderId="29" xfId="0" applyNumberFormat="1" applyFont="1" applyBorder="1" applyAlignment="1">
      <alignment/>
    </xf>
    <xf numFmtId="164" fontId="15" fillId="0" borderId="28" xfId="0" applyNumberFormat="1" applyFont="1" applyBorder="1" applyAlignment="1">
      <alignment/>
    </xf>
    <xf numFmtId="164" fontId="15" fillId="0" borderId="30" xfId="0" applyNumberFormat="1" applyFont="1" applyBorder="1" applyAlignment="1">
      <alignment/>
    </xf>
    <xf numFmtId="0" fontId="15" fillId="0" borderId="0" xfId="0" applyFont="1" applyAlignment="1">
      <alignment/>
    </xf>
    <xf numFmtId="164" fontId="15" fillId="0" borderId="31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164" fontId="15" fillId="0" borderId="32" xfId="0" applyNumberFormat="1" applyFont="1" applyBorder="1" applyAlignment="1">
      <alignment/>
    </xf>
    <xf numFmtId="0" fontId="21" fillId="0" borderId="0" xfId="0" applyFont="1" applyAlignment="1">
      <alignment/>
    </xf>
    <xf numFmtId="49" fontId="15" fillId="0" borderId="33" xfId="0" applyNumberFormat="1" applyFont="1" applyBorder="1" applyAlignment="1">
      <alignment horizontal="left" vertical="center"/>
    </xf>
    <xf numFmtId="49" fontId="15" fillId="0" borderId="34" xfId="0" applyNumberFormat="1" applyFont="1" applyBorder="1" applyAlignment="1">
      <alignment horizontal="left" vertical="center"/>
    </xf>
    <xf numFmtId="171" fontId="15" fillId="0" borderId="35" xfId="0" applyNumberFormat="1" applyFont="1" applyFill="1" applyBorder="1" applyAlignment="1">
      <alignment horizontal="right" vertical="center" wrapText="1"/>
    </xf>
    <xf numFmtId="164" fontId="15" fillId="0" borderId="36" xfId="0" applyNumberFormat="1" applyFont="1" applyBorder="1" applyAlignment="1">
      <alignment/>
    </xf>
    <xf numFmtId="49" fontId="21" fillId="0" borderId="37" xfId="0" applyNumberFormat="1" applyFont="1" applyBorder="1" applyAlignment="1">
      <alignment horizontal="left" vertical="center"/>
    </xf>
    <xf numFmtId="0" fontId="21" fillId="0" borderId="21" xfId="0" applyFont="1" applyBorder="1" applyAlignment="1">
      <alignment/>
    </xf>
    <xf numFmtId="0" fontId="0" fillId="0" borderId="0" xfId="0" applyFont="1" applyAlignment="1">
      <alignment/>
    </xf>
    <xf numFmtId="49" fontId="23" fillId="0" borderId="0" xfId="0" applyNumberFormat="1" applyFont="1" applyBorder="1" applyAlignment="1">
      <alignment horizontal="left" vertical="center"/>
    </xf>
    <xf numFmtId="171" fontId="23" fillId="0" borderId="0" xfId="0" applyNumberFormat="1" applyFont="1" applyFill="1" applyBorder="1" applyAlignment="1">
      <alignment horizontal="right" vertical="center" wrapText="1"/>
    </xf>
    <xf numFmtId="171" fontId="15" fillId="0" borderId="0" xfId="0" applyNumberFormat="1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/>
    </xf>
    <xf numFmtId="49" fontId="15" fillId="0" borderId="13" xfId="0" applyNumberFormat="1" applyFont="1" applyBorder="1" applyAlignment="1">
      <alignment horizontal="left" vertical="center" wrapText="1"/>
    </xf>
    <xf numFmtId="49" fontId="15" fillId="0" borderId="38" xfId="0" applyNumberFormat="1" applyFont="1" applyBorder="1" applyAlignment="1">
      <alignment horizontal="left" vertical="center"/>
    </xf>
    <xf numFmtId="171" fontId="15" fillId="0" borderId="11" xfId="0" applyNumberFormat="1" applyFont="1" applyFill="1" applyBorder="1" applyAlignment="1">
      <alignment horizontal="right" vertical="center" wrapText="1"/>
    </xf>
    <xf numFmtId="171" fontId="15" fillId="0" borderId="39" xfId="0" applyNumberFormat="1" applyFont="1" applyFill="1" applyBorder="1" applyAlignment="1">
      <alignment horizontal="right" vertical="center" wrapText="1"/>
    </xf>
    <xf numFmtId="165" fontId="15" fillId="0" borderId="13" xfId="0" applyNumberFormat="1" applyFont="1" applyBorder="1" applyAlignment="1">
      <alignment horizontal="left" vertical="center" wrapText="1"/>
    </xf>
    <xf numFmtId="164" fontId="24" fillId="0" borderId="16" xfId="0" applyNumberFormat="1" applyFont="1" applyBorder="1" applyAlignment="1">
      <alignment/>
    </xf>
    <xf numFmtId="164" fontId="24" fillId="0" borderId="15" xfId="0" applyNumberFormat="1" applyFont="1" applyBorder="1" applyAlignment="1">
      <alignment/>
    </xf>
    <xf numFmtId="164" fontId="24" fillId="0" borderId="14" xfId="0" applyNumberFormat="1" applyFont="1" applyBorder="1" applyAlignment="1">
      <alignment/>
    </xf>
    <xf numFmtId="164" fontId="24" fillId="0" borderId="29" xfId="0" applyNumberFormat="1" applyFont="1" applyBorder="1" applyAlignment="1">
      <alignment/>
    </xf>
    <xf numFmtId="164" fontId="24" fillId="0" borderId="28" xfId="0" applyNumberFormat="1" applyFont="1" applyBorder="1" applyAlignment="1">
      <alignment/>
    </xf>
    <xf numFmtId="164" fontId="24" fillId="0" borderId="30" xfId="0" applyNumberFormat="1" applyFont="1" applyBorder="1" applyAlignment="1">
      <alignment/>
    </xf>
    <xf numFmtId="164" fontId="24" fillId="0" borderId="40" xfId="0" applyNumberFormat="1" applyFont="1" applyBorder="1" applyAlignment="1">
      <alignment/>
    </xf>
    <xf numFmtId="164" fontId="24" fillId="0" borderId="35" xfId="0" applyNumberFormat="1" applyFont="1" applyBorder="1" applyAlignment="1">
      <alignment/>
    </xf>
    <xf numFmtId="164" fontId="15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3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49" fontId="15" fillId="0" borderId="41" xfId="0" applyNumberFormat="1" applyFont="1" applyBorder="1" applyAlignment="1">
      <alignment horizontal="left" vertical="center"/>
    </xf>
    <xf numFmtId="49" fontId="26" fillId="0" borderId="24" xfId="0" applyNumberFormat="1" applyFont="1" applyBorder="1" applyAlignment="1">
      <alignment horizontal="left" vertical="center"/>
    </xf>
    <xf numFmtId="171" fontId="15" fillId="0" borderId="42" xfId="0" applyNumberFormat="1" applyFont="1" applyFill="1" applyBorder="1" applyAlignment="1">
      <alignment horizontal="right" vertical="center" wrapText="1"/>
    </xf>
    <xf numFmtId="0" fontId="21" fillId="0" borderId="22" xfId="0" applyFont="1" applyBorder="1" applyAlignment="1">
      <alignment/>
    </xf>
    <xf numFmtId="164" fontId="15" fillId="0" borderId="22" xfId="0" applyNumberFormat="1" applyFont="1" applyBorder="1" applyAlignment="1">
      <alignment horizontal="center"/>
    </xf>
    <xf numFmtId="164" fontId="24" fillId="0" borderId="43" xfId="0" applyNumberFormat="1" applyFont="1" applyBorder="1" applyAlignment="1">
      <alignment/>
    </xf>
    <xf numFmtId="164" fontId="24" fillId="0" borderId="42" xfId="0" applyNumberFormat="1" applyFont="1" applyBorder="1" applyAlignment="1">
      <alignment/>
    </xf>
    <xf numFmtId="164" fontId="27" fillId="0" borderId="24" xfId="0" applyNumberFormat="1" applyFont="1" applyBorder="1" applyAlignment="1">
      <alignment/>
    </xf>
    <xf numFmtId="164" fontId="27" fillId="0" borderId="23" xfId="0" applyNumberFormat="1" applyFont="1" applyBorder="1" applyAlignment="1">
      <alignment/>
    </xf>
    <xf numFmtId="171" fontId="26" fillId="0" borderId="23" xfId="0" applyNumberFormat="1" applyFont="1" applyFill="1" applyBorder="1" applyAlignment="1">
      <alignment horizontal="right" vertical="center" wrapText="1"/>
    </xf>
    <xf numFmtId="171" fontId="21" fillId="33" borderId="23" xfId="0" applyNumberFormat="1" applyFont="1" applyFill="1" applyBorder="1" applyAlignment="1">
      <alignment horizontal="right" vertical="center" wrapText="1"/>
    </xf>
    <xf numFmtId="171" fontId="15" fillId="0" borderId="14" xfId="0" applyNumberFormat="1" applyFont="1" applyBorder="1" applyAlignment="1">
      <alignment horizontal="right" vertical="center" wrapText="1"/>
    </xf>
    <xf numFmtId="171" fontId="26" fillId="33" borderId="23" xfId="0" applyNumberFormat="1" applyFont="1" applyFill="1" applyBorder="1" applyAlignment="1">
      <alignment horizontal="right" vertical="center" wrapText="1"/>
    </xf>
    <xf numFmtId="171" fontId="21" fillId="34" borderId="23" xfId="0" applyNumberFormat="1" applyFont="1" applyFill="1" applyBorder="1" applyAlignment="1">
      <alignment horizontal="right" vertical="center" wrapText="1"/>
    </xf>
    <xf numFmtId="171" fontId="15" fillId="0" borderId="44" xfId="0" applyNumberFormat="1" applyFont="1" applyFill="1" applyBorder="1" applyAlignment="1">
      <alignment horizontal="right" vertical="center" wrapText="1"/>
    </xf>
    <xf numFmtId="171" fontId="15" fillId="0" borderId="45" xfId="0" applyNumberFormat="1" applyFont="1" applyFill="1" applyBorder="1" applyAlignment="1">
      <alignment horizontal="right" vertical="center" wrapText="1"/>
    </xf>
    <xf numFmtId="171" fontId="21" fillId="0" borderId="46" xfId="0" applyNumberFormat="1" applyFont="1" applyFill="1" applyBorder="1" applyAlignment="1">
      <alignment horizontal="right" vertical="center" wrapText="1"/>
    </xf>
    <xf numFmtId="171" fontId="15" fillId="0" borderId="47" xfId="0" applyNumberFormat="1" applyFont="1" applyFill="1" applyBorder="1" applyAlignment="1">
      <alignment horizontal="right" vertical="center" wrapText="1"/>
    </xf>
    <xf numFmtId="171" fontId="15" fillId="0" borderId="48" xfId="0" applyNumberFormat="1" applyFont="1" applyFill="1" applyBorder="1" applyAlignment="1">
      <alignment horizontal="right" vertical="center" wrapText="1"/>
    </xf>
    <xf numFmtId="171" fontId="15" fillId="0" borderId="49" xfId="0" applyNumberFormat="1" applyFont="1" applyFill="1" applyBorder="1" applyAlignment="1">
      <alignment horizontal="right" vertical="center" wrapText="1"/>
    </xf>
    <xf numFmtId="171" fontId="15" fillId="0" borderId="50" xfId="0" applyNumberFormat="1" applyFont="1" applyFill="1" applyBorder="1" applyAlignment="1">
      <alignment horizontal="right" vertical="center" wrapText="1"/>
    </xf>
    <xf numFmtId="171" fontId="15" fillId="34" borderId="14" xfId="0" applyNumberFormat="1" applyFont="1" applyFill="1" applyBorder="1" applyAlignment="1">
      <alignment horizontal="right" vertical="center" wrapText="1"/>
    </xf>
    <xf numFmtId="171" fontId="15" fillId="0" borderId="14" xfId="0" applyNumberFormat="1" applyFont="1" applyFill="1" applyBorder="1" applyAlignment="1">
      <alignment horizontal="right" vertical="center" wrapText="1"/>
    </xf>
    <xf numFmtId="171" fontId="15" fillId="0" borderId="23" xfId="0" applyNumberFormat="1" applyFont="1" applyFill="1" applyBorder="1" applyAlignment="1">
      <alignment horizontal="right" vertical="center" wrapText="1"/>
    </xf>
    <xf numFmtId="171" fontId="15" fillId="33" borderId="28" xfId="0" applyNumberFormat="1" applyFont="1" applyFill="1" applyBorder="1" applyAlignment="1">
      <alignment horizontal="right" vertical="center" wrapText="1"/>
    </xf>
    <xf numFmtId="171" fontId="15" fillId="0" borderId="28" xfId="0" applyNumberFormat="1" applyFont="1" applyFill="1" applyBorder="1" applyAlignment="1">
      <alignment horizontal="right" vertical="center" wrapText="1"/>
    </xf>
    <xf numFmtId="171" fontId="15" fillId="0" borderId="20" xfId="0" applyNumberFormat="1" applyFont="1" applyFill="1" applyBorder="1" applyAlignment="1">
      <alignment horizontal="right" vertical="center" wrapText="1"/>
    </xf>
    <xf numFmtId="171" fontId="28" fillId="0" borderId="51" xfId="0" applyNumberFormat="1" applyFont="1" applyFill="1" applyBorder="1" applyAlignment="1">
      <alignment horizontal="right" vertical="center" wrapText="1"/>
    </xf>
    <xf numFmtId="171" fontId="21" fillId="0" borderId="51" xfId="0" applyNumberFormat="1" applyFont="1" applyFill="1" applyBorder="1" applyAlignment="1">
      <alignment horizontal="right" vertical="center" wrapText="1"/>
    </xf>
    <xf numFmtId="164" fontId="15" fillId="0" borderId="52" xfId="0" applyNumberFormat="1" applyFont="1" applyBorder="1" applyAlignment="1">
      <alignment/>
    </xf>
    <xf numFmtId="164" fontId="63" fillId="0" borderId="30" xfId="0" applyNumberFormat="1" applyFont="1" applyBorder="1" applyAlignment="1">
      <alignment/>
    </xf>
    <xf numFmtId="171" fontId="15" fillId="0" borderId="27" xfId="0" applyNumberFormat="1" applyFont="1" applyFill="1" applyBorder="1" applyAlignment="1">
      <alignment horizontal="right" vertical="center" wrapText="1"/>
    </xf>
    <xf numFmtId="171" fontId="15" fillId="0" borderId="53" xfId="0" applyNumberFormat="1" applyFont="1" applyFill="1" applyBorder="1" applyAlignment="1">
      <alignment horizontal="right" vertical="center" wrapText="1"/>
    </xf>
    <xf numFmtId="171" fontId="15" fillId="0" borderId="54" xfId="0" applyNumberFormat="1" applyFont="1" applyFill="1" applyBorder="1" applyAlignment="1">
      <alignment horizontal="right" vertical="center" wrapText="1"/>
    </xf>
    <xf numFmtId="171" fontId="21" fillId="0" borderId="55" xfId="0" applyNumberFormat="1" applyFont="1" applyFill="1" applyBorder="1" applyAlignment="1">
      <alignment horizontal="right" vertical="center" wrapText="1"/>
    </xf>
    <xf numFmtId="171" fontId="15" fillId="0" borderId="15" xfId="0" applyNumberFormat="1" applyFont="1" applyFill="1" applyBorder="1" applyAlignment="1">
      <alignment horizontal="right" vertical="center" wrapText="1"/>
    </xf>
    <xf numFmtId="171" fontId="15" fillId="0" borderId="43" xfId="0" applyNumberFormat="1" applyFont="1" applyFill="1" applyBorder="1" applyAlignment="1">
      <alignment horizontal="right" vertical="center" wrapText="1"/>
    </xf>
    <xf numFmtId="171" fontId="15" fillId="0" borderId="31" xfId="0" applyNumberFormat="1" applyFont="1" applyFill="1" applyBorder="1" applyAlignment="1">
      <alignment horizontal="right" vertical="center" wrapText="1"/>
    </xf>
    <xf numFmtId="171" fontId="21" fillId="0" borderId="24" xfId="0" applyNumberFormat="1" applyFont="1" applyFill="1" applyBorder="1" applyAlignment="1">
      <alignment horizontal="right" vertical="center" wrapText="1"/>
    </xf>
    <xf numFmtId="171" fontId="15" fillId="0" borderId="29" xfId="0" applyNumberFormat="1" applyFont="1" applyFill="1" applyBorder="1" applyAlignment="1">
      <alignment horizontal="right" vertical="center" wrapText="1"/>
    </xf>
    <xf numFmtId="171" fontId="15" fillId="0" borderId="29" xfId="0" applyNumberFormat="1" applyFont="1" applyFill="1" applyBorder="1" applyAlignment="1">
      <alignment horizontal="right" vertical="center" wrapText="1"/>
    </xf>
    <xf numFmtId="171" fontId="15" fillId="0" borderId="4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19" fillId="0" borderId="56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49" fontId="18" fillId="0" borderId="3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18" fillId="0" borderId="58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49" fontId="18" fillId="0" borderId="59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49" fontId="18" fillId="0" borderId="57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G6" sqref="G6:H6"/>
    </sheetView>
  </sheetViews>
  <sheetFormatPr defaultColWidth="8.875" defaultRowHeight="12.75"/>
  <cols>
    <col min="1" max="1" width="45.75390625" style="5" customWidth="1"/>
    <col min="2" max="2" width="13.625" style="5" customWidth="1"/>
    <col min="3" max="3" width="13.125" style="5" customWidth="1"/>
    <col min="4" max="4" width="12.875" style="5" customWidth="1"/>
    <col min="5" max="5" width="13.25390625" style="5" customWidth="1"/>
    <col min="6" max="6" width="13.125" style="5" customWidth="1"/>
    <col min="7" max="7" width="11.375" style="5" customWidth="1"/>
    <col min="8" max="8" width="12.25390625" style="5" customWidth="1"/>
    <col min="9" max="9" width="8.25390625" style="5" customWidth="1"/>
    <col min="10" max="10" width="8.625" style="5" customWidth="1"/>
    <col min="11" max="11" width="9.00390625" style="5" customWidth="1"/>
    <col min="12" max="12" width="10.375" style="5" customWidth="1"/>
    <col min="13" max="13" width="9.25390625" style="5" customWidth="1"/>
    <col min="14" max="16384" width="8.875" style="5" customWidth="1"/>
  </cols>
  <sheetData>
    <row r="1" spans="1:14" s="1" customFormat="1" ht="18">
      <c r="A1" s="15" t="s">
        <v>41</v>
      </c>
      <c r="B1" s="16"/>
      <c r="C1" s="16"/>
      <c r="D1" s="16"/>
      <c r="E1" s="16"/>
      <c r="F1" s="16"/>
      <c r="G1" s="16"/>
      <c r="H1" s="16"/>
      <c r="I1" s="17"/>
      <c r="K1" s="90" t="s">
        <v>32</v>
      </c>
      <c r="L1" s="18"/>
      <c r="M1" s="18"/>
      <c r="N1" s="18"/>
    </row>
    <row r="2" spans="1:14" s="1" customFormat="1" ht="12" customHeight="1">
      <c r="A2" s="15"/>
      <c r="B2" s="16"/>
      <c r="C2" s="16"/>
      <c r="D2" s="16"/>
      <c r="E2" s="16"/>
      <c r="F2" s="16"/>
      <c r="G2" s="16"/>
      <c r="H2" s="16"/>
      <c r="I2" s="17"/>
      <c r="K2" s="91" t="s">
        <v>33</v>
      </c>
      <c r="L2" s="18"/>
      <c r="M2" s="18"/>
      <c r="N2" s="18"/>
    </row>
    <row r="3" spans="1:14" ht="12.75">
      <c r="A3" s="19"/>
      <c r="B3" s="20"/>
      <c r="C3" s="20"/>
      <c r="D3" s="20"/>
      <c r="E3" s="20"/>
      <c r="F3" s="20"/>
      <c r="G3" s="20"/>
      <c r="H3" s="20"/>
      <c r="I3" s="21"/>
      <c r="K3" s="22"/>
      <c r="L3" s="22"/>
      <c r="M3" s="22"/>
      <c r="N3" s="22"/>
    </row>
    <row r="4" spans="1:14" ht="14.25" customHeight="1" thickBot="1">
      <c r="A4" s="23"/>
      <c r="B4" s="24"/>
      <c r="C4" s="25"/>
      <c r="D4" s="25"/>
      <c r="E4" s="24"/>
      <c r="F4" s="26" t="s">
        <v>24</v>
      </c>
      <c r="G4" s="26"/>
      <c r="H4" s="26"/>
      <c r="I4" s="27"/>
      <c r="K4" s="27"/>
      <c r="L4" s="24"/>
      <c r="M4" s="24"/>
      <c r="N4" s="24"/>
    </row>
    <row r="5" spans="1:14" ht="21.75" customHeight="1" thickBot="1">
      <c r="A5" s="143" t="s">
        <v>0</v>
      </c>
      <c r="B5" s="145" t="s">
        <v>40</v>
      </c>
      <c r="C5" s="145" t="s">
        <v>39</v>
      </c>
      <c r="D5" s="148" t="s">
        <v>42</v>
      </c>
      <c r="E5" s="150" t="s">
        <v>43</v>
      </c>
      <c r="F5" s="152" t="s">
        <v>44</v>
      </c>
      <c r="G5" s="154" t="s">
        <v>49</v>
      </c>
      <c r="H5" s="155"/>
      <c r="I5" s="140" t="s">
        <v>17</v>
      </c>
      <c r="J5" s="141"/>
      <c r="K5" s="142"/>
      <c r="L5" s="138" t="s">
        <v>48</v>
      </c>
      <c r="M5" s="139"/>
      <c r="N5" s="28"/>
    </row>
    <row r="6" spans="1:14" ht="41.25" customHeight="1">
      <c r="A6" s="144"/>
      <c r="B6" s="146"/>
      <c r="C6" s="147"/>
      <c r="D6" s="149"/>
      <c r="E6" s="151"/>
      <c r="F6" s="153"/>
      <c r="G6" s="136" t="s">
        <v>50</v>
      </c>
      <c r="H6" s="137" t="s">
        <v>51</v>
      </c>
      <c r="I6" s="29" t="s">
        <v>45</v>
      </c>
      <c r="J6" s="30" t="s">
        <v>46</v>
      </c>
      <c r="K6" s="31" t="s">
        <v>47</v>
      </c>
      <c r="L6" s="92" t="s">
        <v>34</v>
      </c>
      <c r="M6" s="93" t="s">
        <v>35</v>
      </c>
      <c r="N6" s="32"/>
    </row>
    <row r="7" spans="1:14" ht="12.75">
      <c r="A7" s="33" t="s">
        <v>1</v>
      </c>
      <c r="B7" s="35">
        <v>250090.2</v>
      </c>
      <c r="C7" s="35">
        <v>46782.1</v>
      </c>
      <c r="D7" s="108">
        <v>191773.7</v>
      </c>
      <c r="E7" s="35">
        <v>38611.8</v>
      </c>
      <c r="F7" s="127">
        <v>38363.5</v>
      </c>
      <c r="G7" s="129">
        <f>F7-E7</f>
        <v>-248.3000000000029</v>
      </c>
      <c r="H7" s="41">
        <f>F7-C7</f>
        <v>-8418.599999999999</v>
      </c>
      <c r="I7" s="36">
        <f>F7/D7*100</f>
        <v>20.004567883917346</v>
      </c>
      <c r="J7" s="37">
        <f>F7/E7*100</f>
        <v>99.3569323367468</v>
      </c>
      <c r="K7" s="38">
        <f>F7/C7*100</f>
        <v>82.00465562683164</v>
      </c>
      <c r="L7" s="39">
        <f aca="true" t="shared" si="0" ref="L7:L26">F7/$F$26*100</f>
        <v>50.093884820691756</v>
      </c>
      <c r="M7" s="39">
        <f aca="true" t="shared" si="1" ref="M7:M36">F7/$F$38*100</f>
        <v>13.868784921856022</v>
      </c>
      <c r="N7" s="22"/>
    </row>
    <row r="8" spans="1:14" ht="25.5">
      <c r="A8" s="80" t="s">
        <v>30</v>
      </c>
      <c r="B8" s="35">
        <v>40454.2</v>
      </c>
      <c r="C8" s="35">
        <v>8432.6</v>
      </c>
      <c r="D8" s="108">
        <v>40051</v>
      </c>
      <c r="E8" s="35">
        <v>11390</v>
      </c>
      <c r="F8" s="34">
        <v>11402.8</v>
      </c>
      <c r="G8" s="130">
        <f aca="true" t="shared" si="2" ref="G8:G38">F8-E8</f>
        <v>12.799999999999272</v>
      </c>
      <c r="H8" s="34">
        <f aca="true" t="shared" si="3" ref="H8:H38">F8-C8</f>
        <v>2970.199999999999</v>
      </c>
      <c r="I8" s="36">
        <f>F8/D8*100</f>
        <v>28.470699857681453</v>
      </c>
      <c r="J8" s="37">
        <f>F8/E8*100</f>
        <v>100.11237928007024</v>
      </c>
      <c r="K8" s="38">
        <f>F8/C8*100</f>
        <v>135.2228257002585</v>
      </c>
      <c r="L8" s="39">
        <f t="shared" si="0"/>
        <v>14.889427446228417</v>
      </c>
      <c r="M8" s="39">
        <f t="shared" si="1"/>
        <v>4.12222505003297</v>
      </c>
      <c r="N8" s="22"/>
    </row>
    <row r="9" spans="1:14" ht="12.75">
      <c r="A9" s="40" t="s">
        <v>2</v>
      </c>
      <c r="B9" s="35">
        <v>19324.2</v>
      </c>
      <c r="C9" s="35">
        <v>4407.8</v>
      </c>
      <c r="D9" s="108">
        <v>19596</v>
      </c>
      <c r="E9" s="35">
        <v>4766</v>
      </c>
      <c r="F9" s="41">
        <v>4783.4</v>
      </c>
      <c r="G9" s="129">
        <f t="shared" si="2"/>
        <v>17.399999999999636</v>
      </c>
      <c r="H9" s="41">
        <f t="shared" si="3"/>
        <v>375.59999999999945</v>
      </c>
      <c r="I9" s="36">
        <f aca="true" t="shared" si="4" ref="I9:I38">F9/D9*100</f>
        <v>24.41008369054909</v>
      </c>
      <c r="J9" s="37">
        <f aca="true" t="shared" si="5" ref="J9:J38">F9/E9*100</f>
        <v>100.36508602601761</v>
      </c>
      <c r="K9" s="38">
        <f aca="true" t="shared" si="6" ref="K9:K38">F9/C9*100</f>
        <v>108.52125777031625</v>
      </c>
      <c r="L9" s="39">
        <f t="shared" si="0"/>
        <v>6.246017403294718</v>
      </c>
      <c r="M9" s="39">
        <f t="shared" si="1"/>
        <v>1.7292464398505376</v>
      </c>
      <c r="N9" s="22"/>
    </row>
    <row r="10" spans="1:14" ht="13.5" customHeight="1">
      <c r="A10" s="40" t="s">
        <v>3</v>
      </c>
      <c r="B10" s="35">
        <v>75</v>
      </c>
      <c r="C10" s="35">
        <v>8</v>
      </c>
      <c r="D10" s="108">
        <v>76</v>
      </c>
      <c r="E10" s="35">
        <v>34.7</v>
      </c>
      <c r="F10" s="41">
        <v>34.7</v>
      </c>
      <c r="G10" s="129">
        <f t="shared" si="2"/>
        <v>0</v>
      </c>
      <c r="H10" s="41">
        <f t="shared" si="3"/>
        <v>26.700000000000003</v>
      </c>
      <c r="I10" s="36">
        <f t="shared" si="4"/>
        <v>45.65789473684211</v>
      </c>
      <c r="J10" s="37">
        <f t="shared" si="5"/>
        <v>100</v>
      </c>
      <c r="K10" s="38">
        <f t="shared" si="6"/>
        <v>433.75000000000006</v>
      </c>
      <c r="L10" s="39">
        <f t="shared" si="0"/>
        <v>0.04531019858141213</v>
      </c>
      <c r="M10" s="39">
        <f t="shared" si="1"/>
        <v>0.012544393415314142</v>
      </c>
      <c r="N10" s="22"/>
    </row>
    <row r="11" spans="1:14" ht="23.25" customHeight="1">
      <c r="A11" s="76" t="s">
        <v>31</v>
      </c>
      <c r="B11" s="35">
        <v>805.5</v>
      </c>
      <c r="C11" s="35">
        <v>24.5</v>
      </c>
      <c r="D11" s="108">
        <v>132</v>
      </c>
      <c r="E11" s="35">
        <v>33</v>
      </c>
      <c r="F11" s="41">
        <v>473.6</v>
      </c>
      <c r="G11" s="129">
        <f t="shared" si="2"/>
        <v>440.6</v>
      </c>
      <c r="H11" s="41">
        <f t="shared" si="3"/>
        <v>449.1</v>
      </c>
      <c r="I11" s="36">
        <f t="shared" si="4"/>
        <v>358.7878787878788</v>
      </c>
      <c r="J11" s="37">
        <f t="shared" si="5"/>
        <v>1435.1515151515152</v>
      </c>
      <c r="K11" s="38">
        <f t="shared" si="6"/>
        <v>1933.061224489796</v>
      </c>
      <c r="L11" s="39">
        <f t="shared" si="0"/>
        <v>0.6184123933186393</v>
      </c>
      <c r="M11" s="39">
        <f t="shared" si="1"/>
        <v>0.1712110870747198</v>
      </c>
      <c r="N11" s="22"/>
    </row>
    <row r="12" spans="1:14" ht="12.75" customHeight="1">
      <c r="A12" s="40" t="s">
        <v>4</v>
      </c>
      <c r="B12" s="35">
        <v>4702.3</v>
      </c>
      <c r="C12" s="35">
        <v>1007.5</v>
      </c>
      <c r="D12" s="108">
        <v>4741</v>
      </c>
      <c r="E12" s="35">
        <v>1056</v>
      </c>
      <c r="F12" s="41">
        <v>1077.2</v>
      </c>
      <c r="G12" s="129">
        <f t="shared" si="2"/>
        <v>21.200000000000045</v>
      </c>
      <c r="H12" s="41">
        <f t="shared" si="3"/>
        <v>69.70000000000005</v>
      </c>
      <c r="I12" s="36">
        <f t="shared" si="4"/>
        <v>22.72094494832314</v>
      </c>
      <c r="J12" s="37">
        <f t="shared" si="5"/>
        <v>102.00757575757575</v>
      </c>
      <c r="K12" s="38">
        <f t="shared" si="6"/>
        <v>106.9181141439206</v>
      </c>
      <c r="L12" s="39">
        <f t="shared" si="0"/>
        <v>1.406574810141128</v>
      </c>
      <c r="M12" s="39">
        <f t="shared" si="1"/>
        <v>0.3894184607197807</v>
      </c>
      <c r="N12" s="22"/>
    </row>
    <row r="13" spans="1:14" ht="12.75" hidden="1">
      <c r="A13" s="40" t="s">
        <v>23</v>
      </c>
      <c r="B13" s="35">
        <v>0</v>
      </c>
      <c r="C13" s="35">
        <v>0</v>
      </c>
      <c r="D13" s="108">
        <v>0</v>
      </c>
      <c r="E13" s="35">
        <v>0</v>
      </c>
      <c r="F13" s="41">
        <v>0</v>
      </c>
      <c r="G13" s="129">
        <f t="shared" si="2"/>
        <v>0</v>
      </c>
      <c r="H13" s="41">
        <f t="shared" si="3"/>
        <v>0</v>
      </c>
      <c r="I13" s="82" t="e">
        <f t="shared" si="4"/>
        <v>#DIV/0!</v>
      </c>
      <c r="J13" s="83" t="e">
        <f t="shared" si="5"/>
        <v>#DIV/0!</v>
      </c>
      <c r="K13" s="38" t="e">
        <f t="shared" si="6"/>
        <v>#DIV/0!</v>
      </c>
      <c r="L13" s="39">
        <f t="shared" si="0"/>
        <v>0</v>
      </c>
      <c r="M13" s="39">
        <f t="shared" si="1"/>
        <v>0</v>
      </c>
      <c r="N13" s="22"/>
    </row>
    <row r="14" spans="1:14" ht="11.25" customHeight="1" hidden="1">
      <c r="A14" s="40" t="s">
        <v>15</v>
      </c>
      <c r="B14" s="35">
        <v>0</v>
      </c>
      <c r="C14" s="35">
        <v>0</v>
      </c>
      <c r="D14" s="108">
        <v>0</v>
      </c>
      <c r="E14" s="35">
        <v>0</v>
      </c>
      <c r="F14" s="41">
        <v>0</v>
      </c>
      <c r="G14" s="129">
        <f t="shared" si="2"/>
        <v>0</v>
      </c>
      <c r="H14" s="41">
        <f t="shared" si="3"/>
        <v>0</v>
      </c>
      <c r="I14" s="82" t="e">
        <f t="shared" si="4"/>
        <v>#DIV/0!</v>
      </c>
      <c r="J14" s="83" t="e">
        <f t="shared" si="5"/>
        <v>#DIV/0!</v>
      </c>
      <c r="K14" s="81" t="e">
        <f t="shared" si="6"/>
        <v>#DIV/0!</v>
      </c>
      <c r="L14" s="39">
        <f t="shared" si="0"/>
        <v>0</v>
      </c>
      <c r="M14" s="39">
        <f t="shared" si="1"/>
        <v>0</v>
      </c>
      <c r="N14" s="22"/>
    </row>
    <row r="15" spans="1:14" ht="14.25" customHeight="1">
      <c r="A15" s="40" t="s">
        <v>13</v>
      </c>
      <c r="B15" s="35">
        <v>23251.1</v>
      </c>
      <c r="C15" s="35">
        <v>3623.1</v>
      </c>
      <c r="D15" s="108">
        <v>20078.7</v>
      </c>
      <c r="E15" s="35">
        <v>3689.5</v>
      </c>
      <c r="F15" s="41">
        <v>5955.1</v>
      </c>
      <c r="G15" s="129">
        <f t="shared" si="2"/>
        <v>2265.6000000000004</v>
      </c>
      <c r="H15" s="41">
        <f t="shared" si="3"/>
        <v>2332.0000000000005</v>
      </c>
      <c r="I15" s="36">
        <f t="shared" si="4"/>
        <v>29.658792650918635</v>
      </c>
      <c r="J15" s="37">
        <f t="shared" si="5"/>
        <v>161.40669467407508</v>
      </c>
      <c r="K15" s="38">
        <f t="shared" si="6"/>
        <v>164.36477050040023</v>
      </c>
      <c r="L15" s="39">
        <f t="shared" si="0"/>
        <v>7.775987422829029</v>
      </c>
      <c r="M15" s="39">
        <f t="shared" si="1"/>
        <v>2.1528275858079895</v>
      </c>
      <c r="N15" s="22"/>
    </row>
    <row r="16" spans="1:14" ht="13.5" customHeight="1">
      <c r="A16" s="40" t="s">
        <v>21</v>
      </c>
      <c r="B16" s="35">
        <v>10838.2</v>
      </c>
      <c r="C16" s="35">
        <v>2230.2</v>
      </c>
      <c r="D16" s="108">
        <v>12144</v>
      </c>
      <c r="E16" s="35">
        <v>3036</v>
      </c>
      <c r="F16" s="41">
        <v>1498.1</v>
      </c>
      <c r="G16" s="129">
        <f t="shared" si="2"/>
        <v>-1537.9</v>
      </c>
      <c r="H16" s="41">
        <f t="shared" si="3"/>
        <v>-732.0999999999999</v>
      </c>
      <c r="I16" s="36">
        <f t="shared" si="4"/>
        <v>12.33613306982872</v>
      </c>
      <c r="J16" s="37">
        <f t="shared" si="5"/>
        <v>49.34453227931488</v>
      </c>
      <c r="K16" s="38">
        <f t="shared" si="6"/>
        <v>67.17334768182226</v>
      </c>
      <c r="L16" s="39">
        <f t="shared" si="0"/>
        <v>1.9561731554701294</v>
      </c>
      <c r="M16" s="39">
        <f t="shared" si="1"/>
        <v>0.5415779762386775</v>
      </c>
      <c r="N16" s="22"/>
    </row>
    <row r="17" spans="1:14" ht="13.5" customHeight="1">
      <c r="A17" s="40" t="s">
        <v>26</v>
      </c>
      <c r="B17" s="35">
        <v>156.3</v>
      </c>
      <c r="C17" s="35">
        <v>0</v>
      </c>
      <c r="D17" s="108">
        <v>100</v>
      </c>
      <c r="E17" s="35">
        <v>0</v>
      </c>
      <c r="F17" s="41">
        <v>0</v>
      </c>
      <c r="G17" s="129">
        <f t="shared" si="2"/>
        <v>0</v>
      </c>
      <c r="H17" s="41">
        <f t="shared" si="3"/>
        <v>0</v>
      </c>
      <c r="I17" s="36">
        <f t="shared" si="4"/>
        <v>0</v>
      </c>
      <c r="J17" s="83" t="e">
        <f t="shared" si="5"/>
        <v>#DIV/0!</v>
      </c>
      <c r="K17" s="81" t="e">
        <f t="shared" si="6"/>
        <v>#DIV/0!</v>
      </c>
      <c r="L17" s="39">
        <f t="shared" si="0"/>
        <v>0</v>
      </c>
      <c r="M17" s="39">
        <f t="shared" si="1"/>
        <v>0</v>
      </c>
      <c r="N17" s="22"/>
    </row>
    <row r="18" spans="1:14" ht="13.5" customHeight="1" hidden="1">
      <c r="A18" s="40" t="s">
        <v>36</v>
      </c>
      <c r="B18" s="35">
        <v>0</v>
      </c>
      <c r="C18" s="35">
        <v>0</v>
      </c>
      <c r="D18" s="108">
        <v>0</v>
      </c>
      <c r="E18" s="35">
        <v>0</v>
      </c>
      <c r="F18" s="41">
        <v>0</v>
      </c>
      <c r="G18" s="129">
        <f t="shared" si="2"/>
        <v>0</v>
      </c>
      <c r="H18" s="41">
        <f t="shared" si="3"/>
        <v>0</v>
      </c>
      <c r="I18" s="82" t="e">
        <f t="shared" si="4"/>
        <v>#DIV/0!</v>
      </c>
      <c r="J18" s="83" t="e">
        <f t="shared" si="5"/>
        <v>#DIV/0!</v>
      </c>
      <c r="K18" s="81" t="e">
        <f t="shared" si="6"/>
        <v>#DIV/0!</v>
      </c>
      <c r="L18" s="39">
        <f t="shared" si="0"/>
        <v>0</v>
      </c>
      <c r="M18" s="39">
        <f t="shared" si="1"/>
        <v>0</v>
      </c>
      <c r="N18" s="22"/>
    </row>
    <row r="19" spans="1:14" ht="14.25" customHeight="1">
      <c r="A19" s="40" t="s">
        <v>5</v>
      </c>
      <c r="B19" s="35">
        <v>1287.5</v>
      </c>
      <c r="C19" s="35">
        <v>301.9</v>
      </c>
      <c r="D19" s="108">
        <v>290.3</v>
      </c>
      <c r="E19" s="35">
        <v>72.6</v>
      </c>
      <c r="F19" s="41">
        <v>591.7</v>
      </c>
      <c r="G19" s="129">
        <f t="shared" si="2"/>
        <v>519.1</v>
      </c>
      <c r="H19" s="41">
        <f t="shared" si="3"/>
        <v>289.80000000000007</v>
      </c>
      <c r="I19" s="36">
        <f t="shared" si="4"/>
        <v>203.82363072683432</v>
      </c>
      <c r="J19" s="37">
        <f t="shared" si="5"/>
        <v>815.0137741046833</v>
      </c>
      <c r="K19" s="38">
        <f t="shared" si="6"/>
        <v>195.99205034779732</v>
      </c>
      <c r="L19" s="39">
        <f t="shared" si="0"/>
        <v>0.7726237608248286</v>
      </c>
      <c r="M19" s="39">
        <f t="shared" si="1"/>
        <v>0.21390540587439125</v>
      </c>
      <c r="N19" s="22"/>
    </row>
    <row r="20" spans="1:14" ht="24" customHeight="1">
      <c r="A20" s="76" t="s">
        <v>28</v>
      </c>
      <c r="B20" s="35">
        <v>32813.6</v>
      </c>
      <c r="C20" s="35">
        <v>8365.4</v>
      </c>
      <c r="D20" s="108">
        <v>35633.9</v>
      </c>
      <c r="E20" s="35">
        <v>8314.1</v>
      </c>
      <c r="F20" s="41">
        <v>6892.2</v>
      </c>
      <c r="G20" s="129">
        <f t="shared" si="2"/>
        <v>-1421.9000000000005</v>
      </c>
      <c r="H20" s="41">
        <f t="shared" si="3"/>
        <v>-1473.1999999999998</v>
      </c>
      <c r="I20" s="36">
        <f t="shared" si="4"/>
        <v>19.341694285497795</v>
      </c>
      <c r="J20" s="37">
        <f t="shared" si="5"/>
        <v>82.89772795612272</v>
      </c>
      <c r="K20" s="38">
        <f t="shared" si="6"/>
        <v>82.38936572070672</v>
      </c>
      <c r="L20" s="39">
        <f t="shared" si="0"/>
        <v>8.99962393840947</v>
      </c>
      <c r="M20" s="39">
        <f t="shared" si="1"/>
        <v>2.4915985100008102</v>
      </c>
      <c r="N20" s="22"/>
    </row>
    <row r="21" spans="1:14" ht="14.25" customHeight="1">
      <c r="A21" s="40" t="s">
        <v>12</v>
      </c>
      <c r="B21" s="115">
        <v>3268.1</v>
      </c>
      <c r="C21" s="35">
        <v>166.8</v>
      </c>
      <c r="D21" s="108">
        <v>542.6</v>
      </c>
      <c r="E21" s="35">
        <v>149.7</v>
      </c>
      <c r="F21" s="41">
        <v>167.3</v>
      </c>
      <c r="G21" s="129">
        <f t="shared" si="2"/>
        <v>17.600000000000023</v>
      </c>
      <c r="H21" s="41">
        <f t="shared" si="3"/>
        <v>0.5</v>
      </c>
      <c r="I21" s="36">
        <f t="shared" si="4"/>
        <v>30.833026170291188</v>
      </c>
      <c r="J21" s="37">
        <f t="shared" si="5"/>
        <v>111.75684702738813</v>
      </c>
      <c r="K21" s="38">
        <f t="shared" si="6"/>
        <v>100.29976019184652</v>
      </c>
      <c r="L21" s="39">
        <f t="shared" si="0"/>
        <v>0.21845522255533856</v>
      </c>
      <c r="M21" s="39">
        <f t="shared" si="1"/>
        <v>0.06048060571706212</v>
      </c>
      <c r="N21" s="22"/>
    </row>
    <row r="22" spans="1:14" ht="14.25" customHeight="1">
      <c r="A22" s="40" t="s">
        <v>19</v>
      </c>
      <c r="B22" s="35">
        <v>3164.8</v>
      </c>
      <c r="C22" s="35">
        <v>267.7</v>
      </c>
      <c r="D22" s="108">
        <v>2019.5</v>
      </c>
      <c r="E22" s="35">
        <v>504.9</v>
      </c>
      <c r="F22" s="41">
        <v>579</v>
      </c>
      <c r="G22" s="129">
        <f t="shared" si="2"/>
        <v>74.10000000000002</v>
      </c>
      <c r="H22" s="41">
        <f t="shared" si="3"/>
        <v>311.3</v>
      </c>
      <c r="I22" s="36">
        <f t="shared" si="4"/>
        <v>28.670462985887596</v>
      </c>
      <c r="J22" s="37">
        <f t="shared" si="5"/>
        <v>114.67617349970291</v>
      </c>
      <c r="K22" s="38">
        <f t="shared" si="6"/>
        <v>216.28688830780726</v>
      </c>
      <c r="L22" s="39">
        <f t="shared" si="0"/>
        <v>0.7560404892979141</v>
      </c>
      <c r="M22" s="39">
        <f t="shared" si="1"/>
        <v>0.2093142301863656</v>
      </c>
      <c r="N22" s="22"/>
    </row>
    <row r="23" spans="1:14" ht="12.75" customHeight="1">
      <c r="A23" s="40" t="s">
        <v>8</v>
      </c>
      <c r="B23" s="35">
        <v>4407.1</v>
      </c>
      <c r="C23" s="35">
        <v>1068.2</v>
      </c>
      <c r="D23" s="108">
        <v>4376.7</v>
      </c>
      <c r="E23" s="35">
        <v>958.2</v>
      </c>
      <c r="F23" s="41">
        <v>850.3</v>
      </c>
      <c r="G23" s="129">
        <f t="shared" si="2"/>
        <v>-107.90000000000009</v>
      </c>
      <c r="H23" s="41">
        <f t="shared" si="3"/>
        <v>-217.9000000000001</v>
      </c>
      <c r="I23" s="36">
        <f t="shared" si="4"/>
        <v>19.427879452555576</v>
      </c>
      <c r="J23" s="37">
        <f t="shared" si="5"/>
        <v>88.73930285952827</v>
      </c>
      <c r="K23" s="38">
        <f t="shared" si="6"/>
        <v>79.60119827747612</v>
      </c>
      <c r="L23" s="39">
        <f t="shared" si="0"/>
        <v>1.1102957306563321</v>
      </c>
      <c r="M23" s="39">
        <f t="shared" si="1"/>
        <v>0.30739186515970063</v>
      </c>
      <c r="N23" s="22"/>
    </row>
    <row r="24" spans="1:14" ht="12.75" customHeight="1">
      <c r="A24" s="42" t="s">
        <v>9</v>
      </c>
      <c r="B24" s="35">
        <v>0.3</v>
      </c>
      <c r="C24" s="35">
        <v>-11.8</v>
      </c>
      <c r="D24" s="109">
        <v>0</v>
      </c>
      <c r="E24" s="44">
        <v>0</v>
      </c>
      <c r="F24" s="43">
        <v>0.4</v>
      </c>
      <c r="G24" s="131">
        <f t="shared" si="2"/>
        <v>0.4</v>
      </c>
      <c r="H24" s="43">
        <f t="shared" si="3"/>
        <v>12.200000000000001</v>
      </c>
      <c r="I24" s="82" t="e">
        <f t="shared" si="4"/>
        <v>#DIV/0!</v>
      </c>
      <c r="J24" s="83" t="e">
        <f t="shared" si="5"/>
        <v>#DIV/0!</v>
      </c>
      <c r="K24" s="38">
        <f t="shared" si="6"/>
        <v>-3.389830508474576</v>
      </c>
      <c r="L24" s="39">
        <f t="shared" si="0"/>
        <v>0.0005223077646272291</v>
      </c>
      <c r="M24" s="39">
        <f t="shared" si="1"/>
        <v>0.0001446039586779728</v>
      </c>
      <c r="N24" s="22"/>
    </row>
    <row r="25" spans="1:14" ht="15" customHeight="1" thickBot="1">
      <c r="A25" s="42" t="s">
        <v>16</v>
      </c>
      <c r="B25" s="44">
        <v>16160.6</v>
      </c>
      <c r="C25" s="44">
        <v>3377.5</v>
      </c>
      <c r="D25" s="109">
        <v>16432.5</v>
      </c>
      <c r="E25" s="44">
        <v>3483</v>
      </c>
      <c r="F25" s="43">
        <v>3913.9</v>
      </c>
      <c r="G25" s="131">
        <f t="shared" si="2"/>
        <v>430.9000000000001</v>
      </c>
      <c r="H25" s="43">
        <f t="shared" si="3"/>
        <v>536.4000000000001</v>
      </c>
      <c r="I25" s="36">
        <f t="shared" si="4"/>
        <v>23.818043511334245</v>
      </c>
      <c r="J25" s="37">
        <f t="shared" si="5"/>
        <v>112.37151880562735</v>
      </c>
      <c r="K25" s="38">
        <f t="shared" si="6"/>
        <v>115.88156920799409</v>
      </c>
      <c r="L25" s="39">
        <f t="shared" si="0"/>
        <v>5.11065089993628</v>
      </c>
      <c r="M25" s="39">
        <f t="shared" si="1"/>
        <v>1.4149135846742942</v>
      </c>
      <c r="N25" s="22"/>
    </row>
    <row r="26" spans="1:14" ht="17.25" customHeight="1" thickBot="1">
      <c r="A26" s="45" t="s">
        <v>22</v>
      </c>
      <c r="B26" s="107">
        <f>SUM(B7:B25)</f>
        <v>410798.9999999999</v>
      </c>
      <c r="C26" s="47">
        <f>SUM(C7:C25)</f>
        <v>80051.49999999999</v>
      </c>
      <c r="D26" s="110">
        <f>SUM(D7:D25)</f>
        <v>347987.9</v>
      </c>
      <c r="E26" s="47">
        <f>SUM(E7:E25)</f>
        <v>76099.49999999999</v>
      </c>
      <c r="F26" s="46">
        <f>SUM(F7:F25)</f>
        <v>76583.19999999998</v>
      </c>
      <c r="G26" s="132">
        <f t="shared" si="2"/>
        <v>483.6999999999971</v>
      </c>
      <c r="H26" s="46">
        <f t="shared" si="3"/>
        <v>-3468.300000000003</v>
      </c>
      <c r="I26" s="48">
        <f t="shared" si="4"/>
        <v>22.007431867602286</v>
      </c>
      <c r="J26" s="49">
        <f t="shared" si="5"/>
        <v>100.6356152142918</v>
      </c>
      <c r="K26" s="50">
        <f t="shared" si="6"/>
        <v>95.66741410217172</v>
      </c>
      <c r="L26" s="51">
        <f t="shared" si="0"/>
        <v>100</v>
      </c>
      <c r="M26" s="52">
        <f t="shared" si="1"/>
        <v>27.68558472056731</v>
      </c>
      <c r="N26" s="53"/>
    </row>
    <row r="27" spans="1:14" ht="13.5" thickBot="1">
      <c r="A27" s="94" t="s">
        <v>37</v>
      </c>
      <c r="B27" s="117">
        <v>-1455.4</v>
      </c>
      <c r="C27" s="117">
        <v>-1580.3</v>
      </c>
      <c r="D27" s="111">
        <v>0</v>
      </c>
      <c r="E27" s="96">
        <v>0</v>
      </c>
      <c r="F27" s="34">
        <v>0</v>
      </c>
      <c r="G27" s="130">
        <f t="shared" si="2"/>
        <v>0</v>
      </c>
      <c r="H27" s="34">
        <f t="shared" si="3"/>
        <v>1580.3</v>
      </c>
      <c r="I27" s="99" t="e">
        <f>F27/D27*100</f>
        <v>#DIV/0!</v>
      </c>
      <c r="J27" s="100" t="e">
        <f>F27/E27*100</f>
        <v>#DIV/0!</v>
      </c>
      <c r="K27" s="123">
        <f>F27/C27*100</f>
        <v>0</v>
      </c>
      <c r="L27" s="60"/>
      <c r="M27" s="89">
        <f>F27/$F$38*100</f>
        <v>0</v>
      </c>
      <c r="N27" s="22"/>
    </row>
    <row r="28" spans="1:14" s="6" customFormat="1" ht="14.25" thickBot="1">
      <c r="A28" s="95" t="s">
        <v>38</v>
      </c>
      <c r="B28" s="103">
        <f>SUM(B27)</f>
        <v>-1455.4</v>
      </c>
      <c r="C28" s="47">
        <f>SUM(C27)</f>
        <v>-1580.3</v>
      </c>
      <c r="D28" s="110">
        <f>SUM(D27)</f>
        <v>0</v>
      </c>
      <c r="E28" s="47">
        <f>SUM(E27)</f>
        <v>0</v>
      </c>
      <c r="F28" s="128">
        <f>SUM(F27)</f>
        <v>0</v>
      </c>
      <c r="G28" s="132">
        <f t="shared" si="2"/>
        <v>0</v>
      </c>
      <c r="H28" s="110">
        <f t="shared" si="3"/>
        <v>1580.3</v>
      </c>
      <c r="I28" s="101" t="e">
        <f>F28/D28*100</f>
        <v>#DIV/0!</v>
      </c>
      <c r="J28" s="102" t="e">
        <f>F28/E28*100</f>
        <v>#DIV/0!</v>
      </c>
      <c r="K28" s="50">
        <f>F28/C28*100</f>
        <v>0</v>
      </c>
      <c r="L28" s="97"/>
      <c r="M28" s="98">
        <f>F28/$F$38*100</f>
        <v>0</v>
      </c>
      <c r="N28" s="53"/>
    </row>
    <row r="29" spans="1:14" ht="12.75">
      <c r="A29" s="54" t="s">
        <v>14</v>
      </c>
      <c r="B29" s="56">
        <v>161554.3</v>
      </c>
      <c r="C29" s="56">
        <v>10996.2</v>
      </c>
      <c r="D29" s="112">
        <v>18817.5</v>
      </c>
      <c r="E29" s="56">
        <v>18817.5</v>
      </c>
      <c r="F29" s="55">
        <v>18817.5</v>
      </c>
      <c r="G29" s="133">
        <f t="shared" si="2"/>
        <v>0</v>
      </c>
      <c r="H29" s="55">
        <f t="shared" si="3"/>
        <v>7821.299999999999</v>
      </c>
      <c r="I29" s="57">
        <f t="shared" si="4"/>
        <v>100</v>
      </c>
      <c r="J29" s="58">
        <f t="shared" si="5"/>
        <v>100</v>
      </c>
      <c r="K29" s="59">
        <f t="shared" si="6"/>
        <v>171.12729852130735</v>
      </c>
      <c r="L29" s="60"/>
      <c r="M29" s="89">
        <f t="shared" si="1"/>
        <v>6.802712481056881</v>
      </c>
      <c r="N29" s="22"/>
    </row>
    <row r="30" spans="1:14" ht="12.75">
      <c r="A30" s="40" t="s">
        <v>10</v>
      </c>
      <c r="B30" s="105">
        <v>255031.3</v>
      </c>
      <c r="C30" s="35">
        <v>317.3</v>
      </c>
      <c r="D30" s="108">
        <v>79583</v>
      </c>
      <c r="E30" s="35">
        <v>14</v>
      </c>
      <c r="F30" s="41">
        <v>14</v>
      </c>
      <c r="G30" s="129">
        <f t="shared" si="2"/>
        <v>0</v>
      </c>
      <c r="H30" s="41">
        <f t="shared" si="3"/>
        <v>-303.3</v>
      </c>
      <c r="I30" s="36">
        <f t="shared" si="4"/>
        <v>0.01759169671914856</v>
      </c>
      <c r="J30" s="37">
        <f t="shared" si="5"/>
        <v>100</v>
      </c>
      <c r="K30" s="38">
        <f t="shared" si="6"/>
        <v>4.41222817522849</v>
      </c>
      <c r="L30" s="60"/>
      <c r="M30" s="89">
        <f t="shared" si="1"/>
        <v>0.005061138553729048</v>
      </c>
      <c r="N30" s="22"/>
    </row>
    <row r="31" spans="1:14" ht="12.75">
      <c r="A31" s="40" t="s">
        <v>11</v>
      </c>
      <c r="B31" s="105">
        <v>725281.7</v>
      </c>
      <c r="C31" s="35">
        <v>182112.1</v>
      </c>
      <c r="D31" s="108">
        <v>554808.8</v>
      </c>
      <c r="E31" s="35">
        <v>149625.1</v>
      </c>
      <c r="F31" s="41">
        <v>148685.6</v>
      </c>
      <c r="G31" s="129">
        <f t="shared" si="2"/>
        <v>-939.5</v>
      </c>
      <c r="H31" s="41">
        <f t="shared" si="3"/>
        <v>-33426.5</v>
      </c>
      <c r="I31" s="36">
        <f t="shared" si="4"/>
        <v>26.79943072280036</v>
      </c>
      <c r="J31" s="37">
        <f t="shared" si="5"/>
        <v>99.37209732858993</v>
      </c>
      <c r="K31" s="38">
        <f t="shared" si="6"/>
        <v>81.64509661906045</v>
      </c>
      <c r="L31" s="60"/>
      <c r="M31" s="89">
        <f t="shared" si="1"/>
        <v>53.751315896023975</v>
      </c>
      <c r="N31" s="22"/>
    </row>
    <row r="32" spans="1:14" ht="13.5" thickBot="1">
      <c r="A32" s="42" t="s">
        <v>18</v>
      </c>
      <c r="B32" s="44">
        <v>85917.6</v>
      </c>
      <c r="C32" s="44">
        <v>29958.7</v>
      </c>
      <c r="D32" s="109">
        <v>60868.2</v>
      </c>
      <c r="E32" s="44">
        <v>33813.2</v>
      </c>
      <c r="F32" s="43">
        <v>33639</v>
      </c>
      <c r="G32" s="131">
        <f t="shared" si="2"/>
        <v>-174.1999999999971</v>
      </c>
      <c r="H32" s="43">
        <f t="shared" si="3"/>
        <v>3680.2999999999993</v>
      </c>
      <c r="I32" s="61">
        <f t="shared" si="4"/>
        <v>55.26531095054561</v>
      </c>
      <c r="J32" s="62">
        <f t="shared" si="5"/>
        <v>99.48481658050703</v>
      </c>
      <c r="K32" s="63">
        <f t="shared" si="6"/>
        <v>112.28457843631399</v>
      </c>
      <c r="L32" s="60"/>
      <c r="M32" s="89">
        <f t="shared" si="1"/>
        <v>12.160831414920816</v>
      </c>
      <c r="N32" s="22"/>
    </row>
    <row r="33" spans="1:14" s="6" customFormat="1" ht="14.25" thickBot="1">
      <c r="A33" s="45" t="s">
        <v>27</v>
      </c>
      <c r="B33" s="106">
        <f>SUM(B29:B32)</f>
        <v>1227784.9</v>
      </c>
      <c r="C33" s="47">
        <f>SUM(C29:C32)</f>
        <v>223384.30000000002</v>
      </c>
      <c r="D33" s="110">
        <f>SUM(D29:D32)</f>
        <v>714077.5</v>
      </c>
      <c r="E33" s="47">
        <f>SUM(E29:E32)</f>
        <v>202269.8</v>
      </c>
      <c r="F33" s="46">
        <f>SUM(F29:F32)</f>
        <v>201156.1</v>
      </c>
      <c r="G33" s="132">
        <f t="shared" si="2"/>
        <v>-1113.6999999999825</v>
      </c>
      <c r="H33" s="46">
        <f t="shared" si="3"/>
        <v>-22228.20000000001</v>
      </c>
      <c r="I33" s="48">
        <f t="shared" si="4"/>
        <v>28.170065574114854</v>
      </c>
      <c r="J33" s="49">
        <f t="shared" si="5"/>
        <v>99.44939877332159</v>
      </c>
      <c r="K33" s="50">
        <f t="shared" si="6"/>
        <v>90.0493454553431</v>
      </c>
      <c r="L33" s="64"/>
      <c r="M33" s="89">
        <f t="shared" si="1"/>
        <v>72.7199209305554</v>
      </c>
      <c r="N33" s="53"/>
    </row>
    <row r="34" spans="1:14" s="6" customFormat="1" ht="12.75" hidden="1">
      <c r="A34" s="77" t="s">
        <v>29</v>
      </c>
      <c r="B34" s="118">
        <v>0</v>
      </c>
      <c r="C34" s="119">
        <v>0</v>
      </c>
      <c r="D34" s="113">
        <v>0</v>
      </c>
      <c r="E34" s="78">
        <v>0</v>
      </c>
      <c r="F34" s="79">
        <v>0</v>
      </c>
      <c r="G34" s="134">
        <f t="shared" si="2"/>
        <v>0</v>
      </c>
      <c r="H34" s="125">
        <f t="shared" si="3"/>
        <v>0</v>
      </c>
      <c r="I34" s="84" t="e">
        <f t="shared" si="4"/>
        <v>#DIV/0!</v>
      </c>
      <c r="J34" s="85" t="e">
        <f t="shared" si="5"/>
        <v>#DIV/0!</v>
      </c>
      <c r="K34" s="86" t="e">
        <f t="shared" si="6"/>
        <v>#DIV/0!</v>
      </c>
      <c r="L34" s="64"/>
      <c r="M34" s="89">
        <f t="shared" si="1"/>
        <v>0</v>
      </c>
      <c r="N34" s="53"/>
    </row>
    <row r="35" spans="1:14" ht="12.75">
      <c r="A35" s="65" t="s">
        <v>25</v>
      </c>
      <c r="B35" s="116">
        <v>0</v>
      </c>
      <c r="C35" s="35">
        <v>0</v>
      </c>
      <c r="D35" s="112">
        <v>0</v>
      </c>
      <c r="E35" s="56">
        <v>0</v>
      </c>
      <c r="F35" s="55">
        <v>14.3</v>
      </c>
      <c r="G35" s="133">
        <f t="shared" si="2"/>
        <v>14.3</v>
      </c>
      <c r="H35" s="55">
        <f t="shared" si="3"/>
        <v>14.3</v>
      </c>
      <c r="I35" s="84" t="e">
        <f t="shared" si="4"/>
        <v>#DIV/0!</v>
      </c>
      <c r="J35" s="85" t="e">
        <f t="shared" si="5"/>
        <v>#DIV/0!</v>
      </c>
      <c r="K35" s="124" t="e">
        <f t="shared" si="6"/>
        <v>#DIV/0!</v>
      </c>
      <c r="L35" s="60"/>
      <c r="M35" s="89">
        <f t="shared" si="1"/>
        <v>0.005169591522737527</v>
      </c>
      <c r="N35" s="22"/>
    </row>
    <row r="36" spans="1:14" ht="13.5" thickBot="1">
      <c r="A36" s="66" t="s">
        <v>20</v>
      </c>
      <c r="B36" s="120">
        <v>-1583.8</v>
      </c>
      <c r="C36" s="44">
        <v>-2709.5</v>
      </c>
      <c r="D36" s="114">
        <v>0</v>
      </c>
      <c r="E36" s="67">
        <v>0</v>
      </c>
      <c r="F36" s="126">
        <v>-1136</v>
      </c>
      <c r="G36" s="135">
        <f t="shared" si="2"/>
        <v>-1136</v>
      </c>
      <c r="H36" s="126">
        <f t="shared" si="3"/>
        <v>1573.5</v>
      </c>
      <c r="I36" s="87" t="e">
        <f t="shared" si="4"/>
        <v>#DIV/0!</v>
      </c>
      <c r="J36" s="88" t="e">
        <f t="shared" si="5"/>
        <v>#DIV/0!</v>
      </c>
      <c r="K36" s="68">
        <f t="shared" si="6"/>
        <v>41.92655471489204</v>
      </c>
      <c r="L36" s="60"/>
      <c r="M36" s="89">
        <f t="shared" si="1"/>
        <v>-0.41067524264544275</v>
      </c>
      <c r="N36" s="22"/>
    </row>
    <row r="37" spans="1:14" s="6" customFormat="1" ht="18" customHeight="1" thickBot="1">
      <c r="A37" s="69" t="s">
        <v>6</v>
      </c>
      <c r="B37" s="104">
        <f>B33+B35+B36+B34+B28</f>
        <v>1224745.7</v>
      </c>
      <c r="C37" s="47">
        <f>C36+C35+C34+C33+C28</f>
        <v>219094.50000000003</v>
      </c>
      <c r="D37" s="110">
        <f>D36+D35+D34+D33+D28</f>
        <v>714077.5</v>
      </c>
      <c r="E37" s="47">
        <f>E36+E35+E34+E33+E28</f>
        <v>202269.8</v>
      </c>
      <c r="F37" s="128">
        <f>F36+F35+F34+F33+F28</f>
        <v>200034.4</v>
      </c>
      <c r="G37" s="132">
        <f t="shared" si="2"/>
        <v>-2235.399999999994</v>
      </c>
      <c r="H37" s="110">
        <f t="shared" si="3"/>
        <v>-19060.100000000035</v>
      </c>
      <c r="I37" s="48">
        <f t="shared" si="4"/>
        <v>28.01298178419009</v>
      </c>
      <c r="J37" s="49">
        <f t="shared" si="5"/>
        <v>98.89484243322532</v>
      </c>
      <c r="K37" s="50">
        <f t="shared" si="6"/>
        <v>91.30051187957706</v>
      </c>
      <c r="L37" s="70"/>
      <c r="M37" s="52">
        <f>F37/$F$38*100</f>
        <v>72.3144152794327</v>
      </c>
      <c r="N37" s="53"/>
    </row>
    <row r="38" spans="1:14" ht="17.25" thickBot="1">
      <c r="A38" s="45" t="s">
        <v>7</v>
      </c>
      <c r="B38" s="121">
        <f>B37+B26</f>
        <v>1635544.6999999997</v>
      </c>
      <c r="C38" s="122">
        <f>C37+C26</f>
        <v>299146</v>
      </c>
      <c r="D38" s="110">
        <f>D37+D26</f>
        <v>1062065.4</v>
      </c>
      <c r="E38" s="47">
        <f>E37+E26</f>
        <v>278369.3</v>
      </c>
      <c r="F38" s="128">
        <f>F37+F26</f>
        <v>276617.6</v>
      </c>
      <c r="G38" s="132">
        <f t="shared" si="2"/>
        <v>-1751.7000000000116</v>
      </c>
      <c r="H38" s="110">
        <f t="shared" si="3"/>
        <v>-22528.400000000023</v>
      </c>
      <c r="I38" s="48">
        <f t="shared" si="4"/>
        <v>26.045251073992244</v>
      </c>
      <c r="J38" s="49">
        <f t="shared" si="5"/>
        <v>99.37072802209151</v>
      </c>
      <c r="K38" s="50">
        <f t="shared" si="6"/>
        <v>92.46909535811943</v>
      </c>
      <c r="L38" s="70"/>
      <c r="M38" s="52">
        <f>F38/$F$38*100</f>
        <v>100</v>
      </c>
      <c r="N38" s="71"/>
    </row>
    <row r="39" spans="1:14" ht="13.5">
      <c r="A39" s="72"/>
      <c r="B39" s="73"/>
      <c r="C39" s="74"/>
      <c r="D39" s="74"/>
      <c r="E39" s="74"/>
      <c r="F39" s="74"/>
      <c r="G39" s="74"/>
      <c r="H39" s="74"/>
      <c r="I39" s="75"/>
      <c r="J39" s="75"/>
      <c r="K39" s="21"/>
      <c r="L39" s="22"/>
      <c r="M39" s="22"/>
      <c r="N39" s="22"/>
    </row>
    <row r="40" spans="1:11" ht="13.5">
      <c r="A40" s="9"/>
      <c r="B40" s="10"/>
      <c r="C40" s="3"/>
      <c r="D40" s="3"/>
      <c r="E40" s="3"/>
      <c r="F40" s="3"/>
      <c r="G40" s="3"/>
      <c r="H40" s="3"/>
      <c r="I40" s="8"/>
      <c r="J40" s="8"/>
      <c r="K40" s="4"/>
    </row>
    <row r="41" spans="1:11" ht="13.5">
      <c r="A41" s="2"/>
      <c r="B41" s="3"/>
      <c r="C41" s="10"/>
      <c r="D41" s="10"/>
      <c r="E41" s="10"/>
      <c r="F41" s="10"/>
      <c r="G41" s="10"/>
      <c r="H41" s="10"/>
      <c r="I41" s="11"/>
      <c r="J41" s="11"/>
      <c r="K41" s="12"/>
    </row>
    <row r="42" spans="1:11" ht="6.75" customHeight="1">
      <c r="A42" s="2"/>
      <c r="B42" s="3"/>
      <c r="C42" s="13"/>
      <c r="D42" s="13"/>
      <c r="E42" s="13"/>
      <c r="F42" s="13"/>
      <c r="G42" s="13"/>
      <c r="H42" s="13"/>
      <c r="I42" s="11"/>
      <c r="J42" s="11"/>
      <c r="K42" s="4"/>
    </row>
    <row r="43" spans="1:11" ht="13.5">
      <c r="A43" s="14"/>
      <c r="B43" s="10"/>
      <c r="C43" s="13"/>
      <c r="D43" s="13"/>
      <c r="E43" s="13"/>
      <c r="F43" s="13"/>
      <c r="G43" s="13"/>
      <c r="H43" s="13"/>
      <c r="I43" s="11"/>
      <c r="J43" s="11"/>
      <c r="K43" s="4"/>
    </row>
    <row r="44" spans="1:11" ht="13.5">
      <c r="A44" s="7"/>
      <c r="B44" s="13"/>
      <c r="C44" s="13"/>
      <c r="D44" s="13"/>
      <c r="E44" s="13"/>
      <c r="F44" s="13"/>
      <c r="G44" s="13"/>
      <c r="H44" s="13"/>
      <c r="I44" s="11"/>
      <c r="J44" s="11"/>
      <c r="K44" s="4"/>
    </row>
    <row r="45" spans="1:2" ht="13.5">
      <c r="A45" s="7"/>
      <c r="B45" s="13"/>
    </row>
    <row r="46" spans="1:2" ht="13.5">
      <c r="A46" s="7"/>
      <c r="B46" s="13"/>
    </row>
  </sheetData>
  <sheetProtection/>
  <mergeCells count="9">
    <mergeCell ref="L5:M5"/>
    <mergeCell ref="I5:K5"/>
    <mergeCell ref="A5:A6"/>
    <mergeCell ref="B5:B6"/>
    <mergeCell ref="C5:C6"/>
    <mergeCell ref="D5:D6"/>
    <mergeCell ref="E5:E6"/>
    <mergeCell ref="F5:F6"/>
    <mergeCell ref="G5:H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2016-04-14T12:12:19Z</cp:lastPrinted>
  <dcterms:created xsi:type="dcterms:W3CDTF">2006-03-15T08:37:36Z</dcterms:created>
  <dcterms:modified xsi:type="dcterms:W3CDTF">2016-04-14T12:27:00Z</dcterms:modified>
  <cp:category/>
  <cp:version/>
  <cp:contentType/>
  <cp:contentStatus/>
</cp:coreProperties>
</file>