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570" windowHeight="7950" activeTab="2"/>
  </bookViews>
  <sheets>
    <sheet name="Приложение 1" sheetId="1" r:id="rId1"/>
    <sheet name="Приложение 2" sheetId="2" r:id="rId2"/>
    <sheet name="Приложение 3" sheetId="3" r:id="rId3"/>
  </sheets>
  <definedNames>
    <definedName name="_xlnm.Print_Titles" localSheetId="0">'Приложение 1'!$4:$6</definedName>
    <definedName name="_xlnm.Print_Titles" localSheetId="1">'Приложение 2'!$4:$6</definedName>
    <definedName name="_xlnm.Print_Titles" localSheetId="2">'Приложение 3'!$6:$7</definedName>
    <definedName name="_xlnm.Print_Area" localSheetId="0">'Приложение 1'!$A$1:$U$321</definedName>
  </definedNames>
  <calcPr fullCalcOnLoad="1"/>
</workbook>
</file>

<file path=xl/sharedStrings.xml><?xml version="1.0" encoding="utf-8"?>
<sst xmlns="http://schemas.openxmlformats.org/spreadsheetml/2006/main" count="410" uniqueCount="225">
  <si>
    <t>№</t>
  </si>
  <si>
    <t>1.1.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</si>
  <si>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 ФПМСП «Социально-деловой центр», отдел бухгалтерского учета</t>
  </si>
  <si>
    <t>1.2.</t>
  </si>
  <si>
    <t>Отдел экономического развития и инвестиционной политики администрации, ФПМСП «Социально-деловой центр»</t>
  </si>
  <si>
    <t>1.3.</t>
  </si>
  <si>
    <t>1.4.</t>
  </si>
  <si>
    <t>1.5.</t>
  </si>
  <si>
    <t>1.6.</t>
  </si>
  <si>
    <t>1.7.</t>
  </si>
  <si>
    <t>2.1.</t>
  </si>
  <si>
    <t>2.2.</t>
  </si>
  <si>
    <t>2.3.</t>
  </si>
  <si>
    <t>2.4.</t>
  </si>
  <si>
    <t>Комитет по управлению муниципальным имуществом и земельным ресурсам администрации</t>
  </si>
  <si>
    <t>Отдел экономического развития и инвестиционной политики администрации</t>
  </si>
  <si>
    <t>Наименование муниципальной программы, подпрограммы, ведомственной целевой программы, основных мероприятий программы, мероприятий 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</si>
  <si>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</si>
  <si>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</si>
  <si>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</si>
  <si>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</si>
  <si>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</si>
  <si>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</si>
  <si>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</si>
  <si>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</si>
  <si>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</si>
  <si>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</si>
  <si>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Прочие источники</t>
  </si>
  <si>
    <t>Отдел экономического развития и инвестиционной политики администрации, комитет по управлению муниципальным имуществом и земельным ресурсам администрации,ФПМСП «Социально-деловой центр»</t>
  </si>
  <si>
    <t>ИТОГО</t>
  </si>
  <si>
    <t>Подпрограмма 1
"Развитие и поддержка малого и среднего предпринимательства Сланцевского муниципального района"</t>
  </si>
  <si>
    <t>Содействие в доступе субъектов малого и среднего предпринимательства к финансовым и материальным ресурсам</t>
  </si>
  <si>
    <t>1.1.1.</t>
  </si>
  <si>
    <t>Итого</t>
  </si>
  <si>
    <t>1.1.2.</t>
  </si>
  <si>
    <t>Предоставление производственных и офисных помещений, находящихся в муниципальной собственности,  начинающим предпринимателям, а также субъектам предпринимательства занятым в приоритетных для района сферах деятельности</t>
  </si>
  <si>
    <t>Комитет по управлению муниципальным имуществом и земельным ресурсам администрации, ФПМСП «Социально-деловой центр»</t>
  </si>
  <si>
    <t>Информационная, консультационная поддержка субъектов малого и среднего предпринимательства</t>
  </si>
  <si>
    <t>1.2.1.</t>
  </si>
  <si>
    <t>Оказание безвозмездных информационных и консультационных услуг, в том числе связанных с государственной регистрацией, в сфере предпринимательской деятельности</t>
  </si>
  <si>
    <t>1.2.2.</t>
  </si>
  <si>
    <t>Организация и проведение мероприятий, обучающих и информационных семинаров по актуальным вопросам 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 (в т.ч.субсидирование затрат ФПМСП)</t>
  </si>
  <si>
    <t>1.2.3.</t>
  </si>
  <si>
    <t>Издание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 (информационные материалы)  (в т.ч. субсидирование затрат ФПМСП)</t>
  </si>
  <si>
    <t>1.2.4.</t>
  </si>
  <si>
    <t>Оказание информационной поддержки о финансировании НХП из средств областного бюджета</t>
  </si>
  <si>
    <t>1.2.5.</t>
  </si>
  <si>
    <t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</t>
  </si>
  <si>
    <t>1.2.6.</t>
  </si>
  <si>
    <t>Оказание содействия в участие в отборе на бесплатное обучение по программе «Бизнес-акселерация»</t>
  </si>
  <si>
    <t>Содействие в продвижении продукции (работ, услуг) субъектов малого и среднего предпринимательства на товарные рынки</t>
  </si>
  <si>
    <t>1.3.1.</t>
  </si>
  <si>
    <t>1.3.2.</t>
  </si>
  <si>
    <t>Мониторинг деятельности организаций системы дополнительного и дошкольного образования по приобщению  детей к народным художественным промыслам, включающими в себя изделия народных художественных промыслов</t>
  </si>
  <si>
    <t>Отдел экономического развития и инвестиционной политики администрации, комитет образования администрации, сектор по культуре, спорту и молодежной политике администрации, ФПМСП «Социально-деловой центр»</t>
  </si>
  <si>
    <t>1.3.3.</t>
  </si>
  <si>
    <t>1.3.4.</t>
  </si>
  <si>
    <t>Создание условий для размещения нестационарных торговых объектов (НТО)</t>
  </si>
  <si>
    <t>Организация дополнительного профессионального образования по вопросам развития инвестиционной и инновационной деятельности</t>
  </si>
  <si>
    <t>1.4.1.</t>
  </si>
  <si>
    <t>Организация дополнительного профессионального образования  муниципальных служащих</t>
  </si>
  <si>
    <t>1.5.1.</t>
  </si>
  <si>
    <t>Развитие ФПМСП «Социально-деловой центр»</t>
  </si>
  <si>
    <t>1.6.1.</t>
  </si>
  <si>
    <t>Обеспечение деятельности ФПМСП «Социально-деловой центр» (в том числе за счет средств от сдачи в аренду муниципального имущества)</t>
  </si>
  <si>
    <t>1.6.2.</t>
  </si>
  <si>
    <t>Развитие инфраструктуры ФПМСП «Социально-деловой центр» (приобретение оборудования, програмного обеспечения и т.д.)  (в т.ч.субсидирование затрат ФПМСП)</t>
  </si>
  <si>
    <t>1.7.1.</t>
  </si>
  <si>
    <t>1.7.2.</t>
  </si>
  <si>
    <r>
      <t>Ремонтные работы в бизнес-инкубаторе  (в том числе за счет средств от сдачи в аренду муниципального имущества)  (</t>
    </r>
    <r>
      <rPr>
        <i/>
        <sz val="10"/>
        <rFont val="Times New Roman"/>
        <family val="1"/>
      </rPr>
      <t>в т.ч.субсидирование затрат ФПМСП</t>
    </r>
    <r>
      <rPr>
        <sz val="10"/>
        <rFont val="Times New Roman"/>
        <family val="1"/>
      </rPr>
      <t>)</t>
    </r>
  </si>
  <si>
    <t>Подпрограмма 2
«Развитие агропромышленного комплекса Сланцевского муниципального района»</t>
  </si>
  <si>
    <t>Отдел экономического развития и инвестиционной политики, отдел бухгалтерского учета, комитет по управлению муниципальным имуществом и земельными ресурсами администрации, ФПМСП «Социально-деловой центр»</t>
  </si>
  <si>
    <t>Организация и проведение обучающих семинаров для К(Ф)Х и ЛПХ</t>
  </si>
  <si>
    <t>Организация и участие в международной агропромышленной выставке-ярмарке "Агрорусь"</t>
  </si>
  <si>
    <t>Ежегодное проведение районной сельскохозяйственной ярмарки «Урожай»</t>
  </si>
  <si>
    <t>Празднование дня работников сельского хозяйства</t>
  </si>
  <si>
    <t>Отдел экономического развития и инвестиционной политики, отдел бухгалтерского учета администрации</t>
  </si>
  <si>
    <t>Субсидирование содержания маточного поголовья крупного рогатого скота сельскохозяйственным предприятиям района</t>
  </si>
  <si>
    <t>2.2.2.</t>
  </si>
  <si>
    <t>Субсидирование части затрат по приобретению минеральных удобрений и (или) средств защиты растений для К(Ф)Х</t>
  </si>
  <si>
    <t>2.2.3.</t>
  </si>
  <si>
    <t>Субсидирование части затрат по приобретению комбикорма на содержание сельскохозяйственных животных, рыбы и птицы  для К(Ф)Х и ЛПХ</t>
  </si>
  <si>
    <t>2.2.4.</t>
  </si>
  <si>
    <t>Реализация государственных полномочий по поддержке сельскохозяйственного производства</t>
  </si>
  <si>
    <t>Проведение мер по борьбе с распространением борщевика Сосновского на территории Сланцевского муниципального района</t>
  </si>
  <si>
    <t>2.3.1</t>
  </si>
  <si>
    <t>Координация деятельности городских и сельских поселений на территории Сланцевского муниципального района по борьбе с распространением борщевика Сосновского</t>
  </si>
  <si>
    <t>2.4.1</t>
  </si>
  <si>
    <t>Наименование показателя (индикатора)</t>
  </si>
  <si>
    <t>Единица измерения</t>
  </si>
  <si>
    <t>Значение показателя (индикатора)</t>
  </si>
  <si>
    <t>I</t>
  </si>
  <si>
    <t>Число субъектов малого и среднего предпринимательства в расчете на 10 тыс. человек населения</t>
  </si>
  <si>
    <t>ед.</t>
  </si>
  <si>
    <t>II</t>
  </si>
  <si>
    <t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</t>
  </si>
  <si>
    <t>%</t>
  </si>
  <si>
    <t>1.1. Содействие в доступе субъектов малого и среднего предпринимательства к финансовым и материальным ресурсам</t>
  </si>
  <si>
    <t>планируемое создание рабочих мест</t>
  </si>
  <si>
    <t>1.1.2.1.</t>
  </si>
  <si>
    <t>Предоставление производственных и офисных помещений начинающим предпринимателям в Бизнес- инкубаторе</t>
  </si>
  <si>
    <t>количество арендаторов</t>
  </si>
  <si>
    <t>занимаемая площадь</t>
  </si>
  <si>
    <t>кв.м.</t>
  </si>
  <si>
    <t>1.1.2.2.</t>
  </si>
  <si>
    <t>Предоставление производственных и офисных помещений субъектам предпринимательства занятым в приоритетных  сферах деятельности в иных помещениях</t>
  </si>
  <si>
    <t>1.2. Информационная, консультационная поддержка субъектов малого и среднего предпринимательства</t>
  </si>
  <si>
    <t>количество оказанных консультаций</t>
  </si>
  <si>
    <t>Организация и проведение мероприятий, обучающих и информационных семинаров по актуальным вопросам для физических лиц и субъектов малого и среднего предпринимательства, обучение по курсу "Введение в предпринимательство" для физических лиц в том числе безработных граждан и субъектов малого и среднего предпринимательства осуществляющих предпринимательскую деятельность в течении первых двух лет</t>
  </si>
  <si>
    <t>количество мероприятий</t>
  </si>
  <si>
    <t>количество участников</t>
  </si>
  <si>
    <t>чел.</t>
  </si>
  <si>
    <t>Количество изданных информационных, справочных, методических и презентационных материалов, выпуск газеты, обновление сайта ФПМСП «Социально-деловой центр», производство и выпуск цикла телепередач, посвященных вопросам развития малого и среднего предпринимательства</t>
  </si>
  <si>
    <t>ед./экз.</t>
  </si>
  <si>
    <t>1.3. Содействие в продвижении продукции (работ, услуг) субъектов малого и среднего предпринимательства на товарные рынки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</si>
  <si>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</t>
  </si>
  <si>
    <t>Создание условий для размещения нестационарных торговых объектов (НТО), количеством не менее 3 НТО на 10 тыс. населения</t>
  </si>
  <si>
    <t>1.3.5.</t>
  </si>
  <si>
    <t>Обеспеченность населения  площадями стационарных торговых объектов (увеличится на 3 %)</t>
  </si>
  <si>
    <t>1.4. Организация дополнительного профессионального образования по вопросам развития инвестиционной и инновационной деятельности</t>
  </si>
  <si>
    <t>Количество муниципальных служащих получивших дополнительное профессиональное образование</t>
  </si>
  <si>
    <t>1.6. Развитие ФПМСП «Социально-деловой центр»</t>
  </si>
  <si>
    <t>Количество приобретенного оборудования, програмного обеспечения</t>
  </si>
  <si>
    <t>1.7. Развитие Бизнес-инкубатора</t>
  </si>
  <si>
    <t>Занимаемая площадь под Бизнес-инубатор</t>
  </si>
  <si>
    <t>Подпрограмма 2
"Развитие агропромышленного комплекса Сланцевского муниципального района"</t>
  </si>
  <si>
    <t>Количество сельскохозяйственных организаций</t>
  </si>
  <si>
    <t xml:space="preserve">Удельный вес прибыльных крупных и средних сельскохозяйственных организаций в их общем числе </t>
  </si>
  <si>
    <t>Количество обучающих семинаров для К(Ф)Х и ЛПХ</t>
  </si>
  <si>
    <t>Количество крестьянских (фермерских) хозяйств и граждан, ведущих ЛПХ, которые воспользовались государственной поддержкой</t>
  </si>
  <si>
    <t>К(Ф)Х</t>
  </si>
  <si>
    <t>ЛПХ</t>
  </si>
  <si>
    <t xml:space="preserve">Количество мероприятий, проводимых в сфере АПК </t>
  </si>
  <si>
    <t>Количество получателей субсидий  (К(Ф)Х и ЛПХ) по возмещению части затрат по приобретению комбикорма на содержание сельскохозяйственных животных, рыбы и птицы</t>
  </si>
  <si>
    <t>Количество получателей субсидий  (К(Ф)Х) по возмещению части затрат по приобретению минеральных удобрений и (или) средств защиты растений</t>
  </si>
  <si>
    <t xml:space="preserve"> Количество программных мероприятий на уровне поселений по борьбе с распространением борщевика Сосновского</t>
  </si>
  <si>
    <t xml:space="preserve"> Количество проведенных кадастровых работ</t>
  </si>
  <si>
    <t>га</t>
  </si>
  <si>
    <t>Организация  участия в областных (районных) рейтинговых конкурсах, выставках,  ярмарках и семинарах  (в том числе мастеров народных художественных промыслов )   (в т.ч.субсидирование затрат ФПМСП)</t>
  </si>
  <si>
    <t>Базовый период 2018 год</t>
  </si>
  <si>
    <t>Реализация плана мероприятий (дорожной карты) по сохранению, возрождению и развитию народных художественных промыслов и ремесел</t>
  </si>
  <si>
    <t>-</t>
  </si>
  <si>
    <t>План
реализации мероприятий  муниципальной программы "Стимулирование экономической активности Сланцевского муниципального района"</t>
  </si>
  <si>
    <t>Сведения
о показателях (индикаторах) муниципальной программы «Стимулирование экономической активности Сланцевского муниципального района » и их значения</t>
  </si>
  <si>
    <t>План мероприятий (дорожной карты) по сохранению, возрождению и развитию народных художественных промыслов и ремесел</t>
  </si>
  <si>
    <t>Текущее содержание бизнес-инкубатора (в том числе за счет средств от сдачи в аренду муниципального имущества)  (в т.ч.субсидирование затрат ФПМСП)</t>
  </si>
  <si>
    <t>Программа
"Стимулирование экономической активности Сланцевского муниципального района "</t>
  </si>
  <si>
    <t>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</si>
  <si>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Организация мониторинга деятельности субъектов малого и среднего предпринимательства и потребительского рынка</t>
  </si>
  <si>
    <t>1.5. Организация мониторинга деятельности субъектов малого и среднего предпринимательства и потребительского рынка Сланцевского муниципального района</t>
  </si>
  <si>
    <t>Количество отчитавшихся субъектов,                        в том числе                                                                         по форме 1-ПТ                                                                           по форме 1-ПП</t>
  </si>
  <si>
    <t>204                                                                                                             128                          76</t>
  </si>
  <si>
    <t>285                                                                                                             198                          87</t>
  </si>
  <si>
    <t>Субсидирование затрат субъектов малого предпринимательства, связанных с организацией предпринимательской деятельности</t>
  </si>
  <si>
    <t>Количество предоставленных субсидий субъектам малого предпринимательства, связанных с организацией предпринимательской деятельности или с уплатой первого взноса при заключении договоров лизинга оборудования</t>
  </si>
  <si>
    <t>Организационная поддержка агропромышленного комплекса</t>
  </si>
  <si>
    <t>Финансовая поддержка агропромышленного комплекса</t>
  </si>
  <si>
    <t>Развитие бизнес-инкубатора</t>
  </si>
  <si>
    <t>Кадастровые работы по образованию земельных участков из состава земель сельскохозяйственного значения</t>
  </si>
  <si>
    <t>Проведение кадастровых работ по образованию земельных участков из состава земель сельскохозяйственного значения</t>
  </si>
  <si>
    <t>Подпрограмма 3
«Развитие международного сотрудничества»</t>
  </si>
  <si>
    <t>3.1.</t>
  </si>
  <si>
    <t>Реализация мероприятий в рамках международного проекта</t>
  </si>
  <si>
    <t>3.1.1.</t>
  </si>
  <si>
    <t>2.2.1.</t>
  </si>
  <si>
    <t>2.1.4.</t>
  </si>
  <si>
    <t>2.1.3.</t>
  </si>
  <si>
    <t>2.1.2.</t>
  </si>
  <si>
    <t>2.1.1.</t>
  </si>
  <si>
    <t>Реализация мероприятий в рамках международного проекта ER13_Approach2Waste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</si>
  <si>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</si>
  <si>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</si>
  <si>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</si>
  <si>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</si>
  <si>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</si>
  <si>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</si>
  <si>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</si>
  <si>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</si>
  <si>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</si>
  <si>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Приложение 3</t>
  </si>
  <si>
    <t>Приложение 1</t>
  </si>
  <si>
    <t xml:space="preserve"> к отчету по муниципальной программе «Стимулирование экономической активности Сланцевского муниципального района»</t>
  </si>
  <si>
    <t>Приложение 2</t>
  </si>
  <si>
    <t>Отчет о достижении показателей эффективности муниципальной программы</t>
  </si>
  <si>
    <t xml:space="preserve">Наименование показателя </t>
  </si>
  <si>
    <t>Примечания (причины отклонения)</t>
  </si>
  <si>
    <t xml:space="preserve">Плановое значение </t>
  </si>
  <si>
    <t xml:space="preserve">Фактическое значение </t>
  </si>
  <si>
    <t>Исполнено бюджетных обязательств на отчетную дату (нарастающим итогом), тыс. руб.</t>
  </si>
  <si>
    <t xml:space="preserve"> Принято бюджетных обязательств на отчетную дату (нарастающим итогом), тыс. руб.</t>
  </si>
  <si>
    <t>план</t>
  </si>
  <si>
    <t>факт</t>
  </si>
  <si>
    <t>количество новых субъектов малого предпринимательства, которым оказана помощь  (ИП/ЮЛ/самозанятые)</t>
  </si>
  <si>
    <t>23/0/8</t>
  </si>
  <si>
    <t xml:space="preserve">Оказание консультационной поддержки субъектам МСП, реализующим проекты в сфере социального предпринимательства или осуществляющим социально – значимые виды деятельности </t>
  </si>
  <si>
    <t>Оказание содействия в участии в отборе на бесплатное обучение по программе «Бизнес-акселерация»</t>
  </si>
  <si>
    <t>Показатель не достигнут в связи с ситуацией, вызванной COVID-19</t>
  </si>
  <si>
    <t>Количество субъектов малого и среднего предпринимательства на территории Сланцевского муниципального района</t>
  </si>
  <si>
    <t>Доля среднесписочной численности работников занятых у субъектов малого и среднего предпринимательства, в общей численности занятого населения</t>
  </si>
  <si>
    <t>Количество субъектов малого и среднего предпринимательства (включая индивидуальных предпринимателей) в расчёте на 1 тыс. человек населения</t>
  </si>
  <si>
    <t>Количество самозанятых граждан на территории Сланцевского муниципального района</t>
  </si>
  <si>
    <t>Численность занятых в сфере малого и среднего предпринимательства, включая индивидуальных предпринимателей</t>
  </si>
  <si>
    <t>98% (показатель не достигнут в связи с ситуацией, вызванной COVID-19)</t>
  </si>
  <si>
    <t>Оборот средних предприятий в постоянных ценах 2014 (тыс. руб.)</t>
  </si>
  <si>
    <t>Количество обученных основам ведения бизнеса, финансовой грамотности и иным навыкам предпринимательской деятельности в рамках регионального проекта "Популяризация предпринимательства"</t>
  </si>
  <si>
    <t>Количество физических лиц - участников регионального проекта "Популяризация предпринимательства"</t>
  </si>
  <si>
    <t>Количество физических лиц - участников регионального проекта "Популяризация предпринимательства", занятых в сфере малого и среднего предпринимательства, по итогам участия в региональном проекте</t>
  </si>
  <si>
    <t xml:space="preserve">Количество вновь созданных субъектов малого и среднего предпринимательства - участников регионального проекта "Популяризация предпринимательства" </t>
  </si>
  <si>
    <t>Количество НПА, по которым проведена оценка регулирующего воздействия</t>
  </si>
  <si>
    <t>Увеличение поступлений от субъектов малого предпринимательства в собственных доходах бюджета  района (тыс. руб.)</t>
  </si>
  <si>
    <t>Коэффициент «рождаемости» субъектов МСП</t>
  </si>
  <si>
    <t>Доля закупок товаров (работ, услуг) у субъектов малого предпринимательства в совокупном годовом объеме закупок (%)</t>
  </si>
  <si>
    <t>Увеличение среднемесячной заработной платы работников сельскохозяйственных организаций (руб.)</t>
  </si>
  <si>
    <t>Увеличение валового производства молока (тн)</t>
  </si>
  <si>
    <t>Увеличение поголовья КРС (голов)</t>
  </si>
  <si>
    <t>Количество утвержденных схем размещения нестационарных торговых объектов с количеством не менее 3 НТО на 10 тыс. населения</t>
  </si>
  <si>
    <t>Фактическая обеспеченность населения района площадями стационарных торговых объектов увеличится на 3 % (кв. м).</t>
  </si>
  <si>
    <t>Обоснование отклонения значения
целевого показателя (индикатора)</t>
  </si>
  <si>
    <t>Значение на начало года</t>
  </si>
  <si>
    <t>Позаталель достигнут</t>
  </si>
  <si>
    <t>увеличение на 1-2% ежегодно</t>
  </si>
  <si>
    <t>увеличение на 1,5% ежегодно</t>
  </si>
  <si>
    <t>84% (показатель не достигнут в связи с ситуацией, вызванной COVID-19)</t>
  </si>
  <si>
    <t>Количество субъектов малого и среднего предпринимтельства и самозанятых граждан, получивших поддержку в рамках регионального проекта "Акселерация субъектов малого и среднего предпринимательства</t>
  </si>
  <si>
    <t>Показатель достигнут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</si>
</sst>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#,##0.000"/>
    <numFmt numFmtId="174" formatCode="0.0"/>
    <numFmt numFmtId="175" formatCode="#,##0.0000"/>
    <numFmt numFmtId="176" formatCode="#,##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"/>
    <numFmt numFmtId="182" formatCode="0.00000"/>
    <numFmt numFmtId="183" formatCode="0.000000"/>
    <numFmt numFmtId="184" formatCode="0.0000000"/>
  </numFmts>
  <fonts count="32">
    <font>
      <sz val="10"/>
      <name val="Times New Roman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sz val="12"/>
      <color indexed="8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4" fillId="3" borderId="1" applyNumberFormat="0" applyAlignment="0" applyProtection="0"/>
    <xf numFmtId="0" fontId="5" fillId="2" borderId="2" applyNumberFormat="0" applyAlignment="0" applyProtection="0"/>
    <xf numFmtId="0" fontId="6" fillId="2" borderId="1" applyNumberFormat="0" applyAlignment="0" applyProtection="0"/>
    <xf numFmtId="0" fontId="2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6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0" fillId="0" borderId="0" applyNumberFormat="0" applyFill="0" applyBorder="0" applyAlignment="0" applyProtection="0"/>
    <xf numFmtId="0" fontId="15" fillId="15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16" borderId="0" applyNumberFormat="0" applyBorder="0" applyAlignment="0" applyProtection="0"/>
  </cellStyleXfs>
  <cellXfs count="136">
    <xf numFmtId="0" fontId="0" fillId="0" borderId="0" xfId="0" applyAlignment="1">
      <alignment/>
    </xf>
    <xf numFmtId="0" fontId="0" fillId="0" borderId="0" xfId="0" applyFill="1" applyAlignment="1">
      <alignment/>
    </xf>
    <xf numFmtId="0" fontId="2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2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74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2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 vertical="center" wrapText="1" indent="5"/>
    </xf>
    <xf numFmtId="0" fontId="0" fillId="0" borderId="10" xfId="0" applyFont="1" applyFill="1" applyBorder="1" applyAlignment="1">
      <alignment horizontal="left" vertical="center" wrapText="1" indent="3"/>
    </xf>
    <xf numFmtId="2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horizontal="left" vertical="center" wrapText="1"/>
    </xf>
    <xf numFmtId="16" fontId="0" fillId="0" borderId="10" xfId="0" applyNumberForma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right"/>
    </xf>
    <xf numFmtId="1" fontId="0" fillId="0" borderId="10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center"/>
    </xf>
    <xf numFmtId="0" fontId="23" fillId="0" borderId="10" xfId="0" applyFont="1" applyFill="1" applyBorder="1" applyAlignment="1">
      <alignment horizontal="center" vertical="top" wrapText="1"/>
    </xf>
    <xf numFmtId="176" fontId="24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center" wrapText="1"/>
    </xf>
    <xf numFmtId="176" fontId="2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0" fillId="17" borderId="10" xfId="0" applyNumberFormat="1" applyFill="1" applyBorder="1" applyAlignment="1">
      <alignment horizontal="center" vertical="center"/>
    </xf>
    <xf numFmtId="176" fontId="0" fillId="17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176" fontId="0" fillId="17" borderId="10" xfId="0" applyNumberFormat="1" applyFont="1" applyFill="1" applyBorder="1" applyAlignment="1">
      <alignment horizontal="center" vertical="center"/>
    </xf>
    <xf numFmtId="176" fontId="0" fillId="17" borderId="10" xfId="0" applyNumberFormat="1" applyFont="1" applyFill="1" applyBorder="1" applyAlignment="1">
      <alignment horizontal="center" vertical="center"/>
    </xf>
    <xf numFmtId="176" fontId="0" fillId="17" borderId="10" xfId="0" applyNumberFormat="1" applyFont="1" applyFill="1" applyBorder="1" applyAlignment="1">
      <alignment horizontal="center" vertical="center"/>
    </xf>
    <xf numFmtId="176" fontId="26" fillId="0" borderId="10" xfId="0" applyNumberFormat="1" applyFont="1" applyFill="1" applyBorder="1" applyAlignment="1">
      <alignment horizontal="center" vertical="center"/>
    </xf>
    <xf numFmtId="176" fontId="20" fillId="17" borderId="10" xfId="0" applyNumberFormat="1" applyFont="1" applyFill="1" applyBorder="1" applyAlignment="1">
      <alignment horizontal="center" vertical="center"/>
    </xf>
    <xf numFmtId="176" fontId="24" fillId="0" borderId="10" xfId="0" applyNumberFormat="1" applyFont="1" applyFill="1" applyBorder="1" applyAlignment="1">
      <alignment horizontal="center" vertical="center" wrapText="1"/>
    </xf>
    <xf numFmtId="176" fontId="24" fillId="17" borderId="10" xfId="0" applyNumberFormat="1" applyFont="1" applyFill="1" applyBorder="1" applyAlignment="1">
      <alignment horizontal="center" vertical="center" wrapText="1"/>
    </xf>
    <xf numFmtId="176" fontId="2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17" borderId="10" xfId="0" applyNumberFormat="1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/>
    </xf>
    <xf numFmtId="0" fontId="0" fillId="0" borderId="11" xfId="0" applyFont="1" applyBorder="1" applyAlignment="1">
      <alignment wrapText="1"/>
    </xf>
    <xf numFmtId="174" fontId="0" fillId="0" borderId="11" xfId="0" applyNumberFormat="1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174" fontId="0" fillId="17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 indent="3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0" fillId="17" borderId="11" xfId="0" applyFill="1" applyBorder="1" applyAlignment="1">
      <alignment wrapText="1"/>
    </xf>
    <xf numFmtId="0" fontId="0" fillId="18" borderId="11" xfId="0" applyFill="1" applyBorder="1" applyAlignment="1">
      <alignment wrapText="1"/>
    </xf>
    <xf numFmtId="0" fontId="0" fillId="19" borderId="11" xfId="0" applyFill="1" applyBorder="1" applyAlignment="1">
      <alignment wrapText="1"/>
    </xf>
    <xf numFmtId="9" fontId="0" fillId="0" borderId="11" xfId="0" applyNumberFormat="1" applyFont="1" applyBorder="1" applyAlignment="1">
      <alignment horizontal="left" wrapText="1"/>
    </xf>
    <xf numFmtId="174" fontId="0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174" fontId="0" fillId="0" borderId="11" xfId="0" applyNumberForma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0" fontId="21" fillId="0" borderId="10" xfId="55" applyFont="1" applyFill="1" applyBorder="1" applyAlignment="1">
      <alignment horizontal="center" vertical="center" wrapText="1"/>
      <protection/>
    </xf>
    <xf numFmtId="0" fontId="25" fillId="0" borderId="10" xfId="53" applyFont="1" applyFill="1" applyBorder="1" applyAlignment="1">
      <alignment vertical="top" wrapText="1"/>
      <protection/>
    </xf>
    <xf numFmtId="0" fontId="24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6" fontId="20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wrapText="1"/>
    </xf>
    <xf numFmtId="1" fontId="0" fillId="0" borderId="11" xfId="0" applyNumberFormat="1" applyFill="1" applyBorder="1" applyAlignment="1">
      <alignment wrapText="1"/>
    </xf>
    <xf numFmtId="1" fontId="0" fillId="0" borderId="11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center" vertical="top" wrapText="1"/>
    </xf>
    <xf numFmtId="0" fontId="27" fillId="0" borderId="10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/>
    </xf>
    <xf numFmtId="0" fontId="25" fillId="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left" vertical="top" wrapText="1"/>
    </xf>
    <xf numFmtId="0" fontId="24" fillId="0" borderId="10" xfId="0" applyFont="1" applyFill="1" applyBorder="1" applyAlignment="1">
      <alignment vertical="top" wrapText="1"/>
    </xf>
    <xf numFmtId="0" fontId="20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21" fillId="0" borderId="10" xfId="0" applyFont="1" applyFill="1" applyBorder="1" applyAlignment="1">
      <alignment horizontal="center" vertical="top" wrapText="1"/>
    </xf>
    <xf numFmtId="0" fontId="22" fillId="0" borderId="1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16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53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49" fontId="25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right" wrapText="1"/>
    </xf>
    <xf numFmtId="0" fontId="24" fillId="0" borderId="10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top" wrapText="1"/>
    </xf>
    <xf numFmtId="0" fontId="22" fillId="0" borderId="14" xfId="0" applyFont="1" applyFill="1" applyBorder="1" applyAlignment="1">
      <alignment horizontal="center" vertical="top" wrapText="1"/>
    </xf>
    <xf numFmtId="0" fontId="22" fillId="0" borderId="15" xfId="0" applyFont="1" applyFill="1" applyBorder="1" applyAlignment="1">
      <alignment horizontal="center" vertical="top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16" fontId="0" fillId="0" borderId="10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1" fontId="0" fillId="0" borderId="11" xfId="0" applyNumberFormat="1" applyFont="1" applyBorder="1" applyAlignment="1">
      <alignment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21"/>
  <sheetViews>
    <sheetView showZeros="0" view="pageBreakPreview" zoomScaleSheetLayoutView="100" zoomScalePageLayoutView="0" workbookViewId="0" topLeftCell="A1">
      <pane xSplit="2" ySplit="6" topLeftCell="C91" activePane="bottomRight" state="frozen"/>
      <selection pane="topLeft" activeCell="A1" sqref="A1"/>
      <selection pane="topRight" activeCell="C1" sqref="C1"/>
      <selection pane="bottomLeft" activeCell="A157" sqref="A157"/>
      <selection pane="bottomRight" activeCell="Q294" sqref="Q294"/>
    </sheetView>
  </sheetViews>
  <sheetFormatPr defaultColWidth="8.83203125" defaultRowHeight="12.75"/>
  <cols>
    <col min="1" max="1" width="6.83203125" style="1" customWidth="1"/>
    <col min="2" max="2" width="45.66015625" style="1" customWidth="1"/>
    <col min="3" max="3" width="36.16015625" style="2" hidden="1" customWidth="1"/>
    <col min="4" max="5" width="7.16015625" style="1" hidden="1" customWidth="1"/>
    <col min="6" max="6" width="8.5" style="1" customWidth="1"/>
    <col min="7" max="7" width="14.16015625" style="1" customWidth="1"/>
    <col min="8" max="8" width="10.83203125" style="1" customWidth="1"/>
    <col min="9" max="9" width="14.66015625" style="1" customWidth="1"/>
    <col min="10" max="10" width="14.33203125" style="1" customWidth="1"/>
    <col min="11" max="11" width="11.16015625" style="1" customWidth="1"/>
    <col min="12" max="12" width="14.66015625" style="1" bestFit="1" customWidth="1"/>
    <col min="13" max="13" width="6.5" style="1" customWidth="1"/>
    <col min="14" max="14" width="12.83203125" style="1" customWidth="1"/>
    <col min="15" max="15" width="14.66015625" style="1" bestFit="1" customWidth="1"/>
    <col min="16" max="16" width="8.83203125" style="1" customWidth="1"/>
    <col min="17" max="17" width="14.66015625" style="1" bestFit="1" customWidth="1"/>
    <col min="18" max="18" width="8.83203125" style="1" customWidth="1"/>
    <col min="19" max="19" width="13" style="1" customWidth="1"/>
    <col min="20" max="20" width="13.16015625" style="1" customWidth="1"/>
    <col min="21" max="16384" width="8.83203125" style="1" customWidth="1"/>
  </cols>
  <sheetData>
    <row r="1" spans="8:11" ht="12.75">
      <c r="H1" s="30"/>
      <c r="I1" s="30"/>
      <c r="J1" s="30"/>
      <c r="K1" s="32" t="s">
        <v>180</v>
      </c>
    </row>
    <row r="2" spans="4:11" ht="39.75" customHeight="1">
      <c r="D2" s="105" t="s">
        <v>181</v>
      </c>
      <c r="E2" s="106"/>
      <c r="F2" s="106"/>
      <c r="G2" s="106"/>
      <c r="H2" s="106"/>
      <c r="I2" s="106"/>
      <c r="J2" s="106"/>
      <c r="K2" s="106"/>
    </row>
    <row r="3" spans="1:17" ht="28.5" customHeight="1">
      <c r="A3" s="109" t="s">
        <v>142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</row>
    <row r="4" spans="1:21" ht="22.5" customHeight="1">
      <c r="A4" s="107" t="s">
        <v>0</v>
      </c>
      <c r="B4" s="108" t="s">
        <v>16</v>
      </c>
      <c r="C4" s="107" t="s">
        <v>17</v>
      </c>
      <c r="D4" s="108" t="s">
        <v>18</v>
      </c>
      <c r="E4" s="108"/>
      <c r="F4" s="96" t="s">
        <v>19</v>
      </c>
      <c r="G4" s="96" t="s">
        <v>20</v>
      </c>
      <c r="H4" s="96"/>
      <c r="I4" s="96"/>
      <c r="J4" s="96"/>
      <c r="K4" s="96"/>
      <c r="L4" s="110" t="s">
        <v>189</v>
      </c>
      <c r="M4" s="111"/>
      <c r="N4" s="111"/>
      <c r="O4" s="111"/>
      <c r="P4" s="111"/>
      <c r="Q4" s="110" t="s">
        <v>188</v>
      </c>
      <c r="R4" s="111"/>
      <c r="S4" s="111"/>
      <c r="T4" s="111"/>
      <c r="U4" s="111"/>
    </row>
    <row r="5" spans="1:21" ht="22.5" customHeight="1">
      <c r="A5" s="107"/>
      <c r="B5" s="108"/>
      <c r="C5" s="107"/>
      <c r="D5" s="5" t="s">
        <v>21</v>
      </c>
      <c r="E5" s="5" t="s">
        <v>22</v>
      </c>
      <c r="F5" s="96"/>
      <c r="G5" s="7" t="s">
        <v>23</v>
      </c>
      <c r="H5" s="7" t="s">
        <v>24</v>
      </c>
      <c r="I5" s="7" t="s">
        <v>25</v>
      </c>
      <c r="J5" s="7" t="s">
        <v>26</v>
      </c>
      <c r="K5" s="7" t="s">
        <v>27</v>
      </c>
      <c r="L5" s="69" t="s">
        <v>23</v>
      </c>
      <c r="M5" s="69" t="s">
        <v>24</v>
      </c>
      <c r="N5" s="69" t="s">
        <v>25</v>
      </c>
      <c r="O5" s="70" t="s">
        <v>26</v>
      </c>
      <c r="P5" s="69" t="s">
        <v>27</v>
      </c>
      <c r="Q5" s="69" t="s">
        <v>23</v>
      </c>
      <c r="R5" s="69" t="s">
        <v>24</v>
      </c>
      <c r="S5" s="69" t="s">
        <v>25</v>
      </c>
      <c r="T5" s="70" t="s">
        <v>26</v>
      </c>
      <c r="U5" s="69" t="s">
        <v>27</v>
      </c>
    </row>
    <row r="6" spans="1:21" ht="12.75">
      <c r="A6" s="34">
        <v>1</v>
      </c>
      <c r="B6" s="34">
        <v>2</v>
      </c>
      <c r="C6" s="34">
        <v>3</v>
      </c>
      <c r="D6" s="34">
        <v>4</v>
      </c>
      <c r="E6" s="34">
        <v>5</v>
      </c>
      <c r="F6" s="34">
        <v>6</v>
      </c>
      <c r="G6" s="34">
        <v>7</v>
      </c>
      <c r="H6" s="34">
        <v>8</v>
      </c>
      <c r="I6" s="34">
        <v>9</v>
      </c>
      <c r="J6" s="34">
        <v>10</v>
      </c>
      <c r="K6" s="34">
        <v>11</v>
      </c>
      <c r="L6" s="34">
        <v>12</v>
      </c>
      <c r="M6" s="34">
        <v>13</v>
      </c>
      <c r="N6" s="34">
        <v>14</v>
      </c>
      <c r="O6" s="34">
        <v>15</v>
      </c>
      <c r="P6" s="34">
        <v>16</v>
      </c>
      <c r="Q6" s="34">
        <v>17</v>
      </c>
      <c r="R6" s="34">
        <v>18</v>
      </c>
      <c r="S6" s="34">
        <v>19</v>
      </c>
      <c r="T6" s="34">
        <v>20</v>
      </c>
      <c r="U6" s="34">
        <v>21</v>
      </c>
    </row>
    <row r="7" spans="1:21" ht="44.25" customHeight="1">
      <c r="A7" s="112"/>
      <c r="B7" s="104" t="s">
        <v>146</v>
      </c>
      <c r="C7" s="101" t="s">
        <v>28</v>
      </c>
      <c r="D7" s="96">
        <v>2020</v>
      </c>
      <c r="E7" s="96">
        <v>2025</v>
      </c>
      <c r="F7" s="6">
        <v>2020</v>
      </c>
      <c r="G7" s="35">
        <f aca="true" t="shared" si="0" ref="G7:K10">G14+G196+G301</f>
        <v>8804.856</v>
      </c>
      <c r="H7" s="35">
        <f t="shared" si="0"/>
        <v>0</v>
      </c>
      <c r="I7" s="35">
        <f t="shared" si="0"/>
        <v>6651.956</v>
      </c>
      <c r="J7" s="35">
        <f t="shared" si="0"/>
        <v>2152.9</v>
      </c>
      <c r="K7" s="35">
        <f t="shared" si="0"/>
        <v>0</v>
      </c>
      <c r="L7" s="35">
        <f aca="true" t="shared" si="1" ref="L7:U7">L14+L196+L301</f>
        <v>8422.599259999999</v>
      </c>
      <c r="M7" s="35">
        <f t="shared" si="1"/>
        <v>0</v>
      </c>
      <c r="N7" s="35">
        <f t="shared" si="1"/>
        <v>6269.671299999999</v>
      </c>
      <c r="O7" s="35">
        <f t="shared" si="1"/>
        <v>2152.92796</v>
      </c>
      <c r="P7" s="35">
        <f t="shared" si="1"/>
        <v>0</v>
      </c>
      <c r="Q7" s="35">
        <f t="shared" si="1"/>
        <v>8422.599259999999</v>
      </c>
      <c r="R7" s="35">
        <f t="shared" si="1"/>
        <v>0</v>
      </c>
      <c r="S7" s="35">
        <f t="shared" si="1"/>
        <v>6269.671299999999</v>
      </c>
      <c r="T7" s="35">
        <f t="shared" si="1"/>
        <v>2152.92796</v>
      </c>
      <c r="U7" s="35">
        <f t="shared" si="1"/>
        <v>0</v>
      </c>
    </row>
    <row r="8" spans="1:21" ht="13.5" hidden="1">
      <c r="A8" s="112"/>
      <c r="B8" s="104"/>
      <c r="C8" s="101"/>
      <c r="D8" s="96"/>
      <c r="E8" s="96"/>
      <c r="F8" s="6">
        <v>2021</v>
      </c>
      <c r="G8" s="35">
        <f t="shared" si="0"/>
        <v>9131.699999999999</v>
      </c>
      <c r="H8" s="35">
        <f t="shared" si="0"/>
        <v>0</v>
      </c>
      <c r="I8" s="35">
        <f t="shared" si="0"/>
        <v>6552.7</v>
      </c>
      <c r="J8" s="35">
        <f t="shared" si="0"/>
        <v>2579</v>
      </c>
      <c r="K8" s="35">
        <f t="shared" si="0"/>
        <v>0</v>
      </c>
      <c r="L8" s="35">
        <f aca="true" t="shared" si="2" ref="L8:U8">L15+L197+L302</f>
        <v>1871</v>
      </c>
      <c r="M8" s="35">
        <f t="shared" si="2"/>
        <v>0</v>
      </c>
      <c r="N8" s="35">
        <f t="shared" si="2"/>
        <v>1670.4</v>
      </c>
      <c r="O8" s="35">
        <f t="shared" si="2"/>
        <v>200.6</v>
      </c>
      <c r="P8" s="35">
        <f t="shared" si="2"/>
        <v>0</v>
      </c>
      <c r="Q8" s="35">
        <f t="shared" si="2"/>
        <v>1871</v>
      </c>
      <c r="R8" s="35">
        <f t="shared" si="2"/>
        <v>0</v>
      </c>
      <c r="S8" s="35">
        <f t="shared" si="2"/>
        <v>1670.4</v>
      </c>
      <c r="T8" s="35">
        <f t="shared" si="2"/>
        <v>200.6</v>
      </c>
      <c r="U8" s="35">
        <f t="shared" si="2"/>
        <v>0</v>
      </c>
    </row>
    <row r="9" spans="1:21" ht="13.5" hidden="1">
      <c r="A9" s="112"/>
      <c r="B9" s="104"/>
      <c r="C9" s="101"/>
      <c r="D9" s="96"/>
      <c r="E9" s="96"/>
      <c r="F9" s="6">
        <v>2022</v>
      </c>
      <c r="G9" s="35">
        <f t="shared" si="0"/>
        <v>9268.7</v>
      </c>
      <c r="H9" s="35">
        <f t="shared" si="0"/>
        <v>0</v>
      </c>
      <c r="I9" s="35">
        <f t="shared" si="0"/>
        <v>6699</v>
      </c>
      <c r="J9" s="35">
        <f t="shared" si="0"/>
        <v>2569.7000000000003</v>
      </c>
      <c r="K9" s="35">
        <f t="shared" si="0"/>
        <v>0</v>
      </c>
      <c r="L9" s="35">
        <f aca="true" t="shared" si="3" ref="L9:U9">L16+L198+L303</f>
        <v>1835.9</v>
      </c>
      <c r="M9" s="35">
        <f t="shared" si="3"/>
        <v>0</v>
      </c>
      <c r="N9" s="35">
        <f t="shared" si="3"/>
        <v>1603</v>
      </c>
      <c r="O9" s="35">
        <f t="shared" si="3"/>
        <v>232.9</v>
      </c>
      <c r="P9" s="35">
        <f t="shared" si="3"/>
        <v>0</v>
      </c>
      <c r="Q9" s="35">
        <f t="shared" si="3"/>
        <v>1835.9</v>
      </c>
      <c r="R9" s="35">
        <f t="shared" si="3"/>
        <v>0</v>
      </c>
      <c r="S9" s="35">
        <f t="shared" si="3"/>
        <v>1603</v>
      </c>
      <c r="T9" s="35">
        <f t="shared" si="3"/>
        <v>232.9</v>
      </c>
      <c r="U9" s="35">
        <f t="shared" si="3"/>
        <v>0</v>
      </c>
    </row>
    <row r="10" spans="1:21" ht="13.5" hidden="1">
      <c r="A10" s="112"/>
      <c r="B10" s="104"/>
      <c r="C10" s="101"/>
      <c r="D10" s="96"/>
      <c r="E10" s="96"/>
      <c r="F10" s="6">
        <v>2023</v>
      </c>
      <c r="G10" s="35">
        <f t="shared" si="0"/>
        <v>9001.5</v>
      </c>
      <c r="H10" s="35">
        <f t="shared" si="0"/>
        <v>0</v>
      </c>
      <c r="I10" s="35">
        <f t="shared" si="0"/>
        <v>6800.8</v>
      </c>
      <c r="J10" s="35">
        <f t="shared" si="0"/>
        <v>2200.7000000000003</v>
      </c>
      <c r="K10" s="35">
        <f t="shared" si="0"/>
        <v>0</v>
      </c>
      <c r="L10" s="35">
        <f aca="true" t="shared" si="4" ref="L10:U10">L17+L199+L304</f>
        <v>1809.9</v>
      </c>
      <c r="M10" s="35">
        <f t="shared" si="4"/>
        <v>0</v>
      </c>
      <c r="N10" s="35">
        <f t="shared" si="4"/>
        <v>1621</v>
      </c>
      <c r="O10" s="35">
        <f t="shared" si="4"/>
        <v>188.9</v>
      </c>
      <c r="P10" s="35">
        <f t="shared" si="4"/>
        <v>0</v>
      </c>
      <c r="Q10" s="35">
        <f t="shared" si="4"/>
        <v>1809.9</v>
      </c>
      <c r="R10" s="35">
        <f t="shared" si="4"/>
        <v>0</v>
      </c>
      <c r="S10" s="35">
        <f t="shared" si="4"/>
        <v>1621</v>
      </c>
      <c r="T10" s="35">
        <f t="shared" si="4"/>
        <v>188.9</v>
      </c>
      <c r="U10" s="35">
        <f t="shared" si="4"/>
        <v>0</v>
      </c>
    </row>
    <row r="11" spans="1:21" ht="13.5" hidden="1">
      <c r="A11" s="112"/>
      <c r="B11" s="104"/>
      <c r="C11" s="101"/>
      <c r="D11" s="96"/>
      <c r="E11" s="96"/>
      <c r="F11" s="6">
        <v>2024</v>
      </c>
      <c r="G11" s="35">
        <f aca="true" t="shared" si="5" ref="G11:K12">G18+G200+G305</f>
        <v>8653.26</v>
      </c>
      <c r="H11" s="35">
        <f t="shared" si="5"/>
        <v>0</v>
      </c>
      <c r="I11" s="35">
        <f t="shared" si="5"/>
        <v>6415.061000000001</v>
      </c>
      <c r="J11" s="35">
        <f t="shared" si="5"/>
        <v>2238.199</v>
      </c>
      <c r="K11" s="35">
        <f t="shared" si="5"/>
        <v>0</v>
      </c>
      <c r="L11" s="35">
        <f aca="true" t="shared" si="6" ref="L11:U11">L18+L200+L305</f>
        <v>1903.3500000000001</v>
      </c>
      <c r="M11" s="35">
        <f t="shared" si="6"/>
        <v>0</v>
      </c>
      <c r="N11" s="35">
        <f t="shared" si="6"/>
        <v>1685.8400000000001</v>
      </c>
      <c r="O11" s="35">
        <f t="shared" si="6"/>
        <v>217.51</v>
      </c>
      <c r="P11" s="35">
        <f t="shared" si="6"/>
        <v>0</v>
      </c>
      <c r="Q11" s="35">
        <f t="shared" si="6"/>
        <v>1903.3500000000001</v>
      </c>
      <c r="R11" s="35">
        <f t="shared" si="6"/>
        <v>0</v>
      </c>
      <c r="S11" s="35">
        <f t="shared" si="6"/>
        <v>1685.8400000000001</v>
      </c>
      <c r="T11" s="35">
        <f t="shared" si="6"/>
        <v>217.51</v>
      </c>
      <c r="U11" s="35">
        <f t="shared" si="6"/>
        <v>0</v>
      </c>
    </row>
    <row r="12" spans="1:21" ht="13.5" hidden="1">
      <c r="A12" s="112"/>
      <c r="B12" s="104"/>
      <c r="C12" s="101"/>
      <c r="D12" s="96"/>
      <c r="E12" s="96"/>
      <c r="F12" s="6">
        <v>2025</v>
      </c>
      <c r="G12" s="35">
        <f t="shared" si="5"/>
        <v>8940.242880000002</v>
      </c>
      <c r="H12" s="35">
        <f t="shared" si="5"/>
        <v>0</v>
      </c>
      <c r="I12" s="35">
        <f t="shared" si="5"/>
        <v>6671.66388</v>
      </c>
      <c r="J12" s="35">
        <f t="shared" si="5"/>
        <v>2268.579</v>
      </c>
      <c r="K12" s="35">
        <f t="shared" si="5"/>
        <v>0</v>
      </c>
      <c r="L12" s="35">
        <f aca="true" t="shared" si="7" ref="L12:U12">L19+L201+L306</f>
        <v>1979.4836000000003</v>
      </c>
      <c r="M12" s="35">
        <f t="shared" si="7"/>
        <v>0</v>
      </c>
      <c r="N12" s="35">
        <f t="shared" si="7"/>
        <v>1753.2736000000002</v>
      </c>
      <c r="O12" s="35">
        <f t="shared" si="7"/>
        <v>226.21</v>
      </c>
      <c r="P12" s="35">
        <f t="shared" si="7"/>
        <v>0</v>
      </c>
      <c r="Q12" s="35">
        <f t="shared" si="7"/>
        <v>1979.4836000000003</v>
      </c>
      <c r="R12" s="35">
        <f t="shared" si="7"/>
        <v>0</v>
      </c>
      <c r="S12" s="35">
        <f t="shared" si="7"/>
        <v>1753.2736000000002</v>
      </c>
      <c r="T12" s="35">
        <f t="shared" si="7"/>
        <v>226.21</v>
      </c>
      <c r="U12" s="35">
        <f t="shared" si="7"/>
        <v>0</v>
      </c>
    </row>
    <row r="13" spans="1:21" ht="13.5" customHeight="1" hidden="1">
      <c r="A13" s="112"/>
      <c r="B13" s="104" t="s">
        <v>29</v>
      </c>
      <c r="C13" s="104"/>
      <c r="D13" s="104"/>
      <c r="E13" s="104"/>
      <c r="F13" s="104"/>
      <c r="G13" s="35">
        <f aca="true" t="shared" si="8" ref="G13:U13">G7+G8+G9+G10+G11+G12</f>
        <v>53800.258879999994</v>
      </c>
      <c r="H13" s="35">
        <f t="shared" si="8"/>
        <v>0</v>
      </c>
      <c r="I13" s="35">
        <f t="shared" si="8"/>
        <v>39791.18088</v>
      </c>
      <c r="J13" s="35">
        <f t="shared" si="8"/>
        <v>14009.078000000001</v>
      </c>
      <c r="K13" s="35">
        <f t="shared" si="8"/>
        <v>0</v>
      </c>
      <c r="L13" s="35">
        <f t="shared" si="8"/>
        <v>17822.23286</v>
      </c>
      <c r="M13" s="35">
        <f t="shared" si="8"/>
        <v>0</v>
      </c>
      <c r="N13" s="35">
        <f t="shared" si="8"/>
        <v>14603.1849</v>
      </c>
      <c r="O13" s="35">
        <f t="shared" si="8"/>
        <v>3219.04796</v>
      </c>
      <c r="P13" s="35">
        <f t="shared" si="8"/>
        <v>0</v>
      </c>
      <c r="Q13" s="35">
        <f t="shared" si="8"/>
        <v>17822.23286</v>
      </c>
      <c r="R13" s="35">
        <f t="shared" si="8"/>
        <v>0</v>
      </c>
      <c r="S13" s="35">
        <f t="shared" si="8"/>
        <v>14603.1849</v>
      </c>
      <c r="T13" s="35">
        <f t="shared" si="8"/>
        <v>3219.04796</v>
      </c>
      <c r="U13" s="35">
        <f t="shared" si="8"/>
        <v>0</v>
      </c>
    </row>
    <row r="14" spans="1:21" ht="53.25" customHeight="1">
      <c r="A14" s="112"/>
      <c r="B14" s="104" t="s">
        <v>30</v>
      </c>
      <c r="C14" s="101" t="s">
        <v>28</v>
      </c>
      <c r="D14" s="96">
        <v>2020</v>
      </c>
      <c r="E14" s="96">
        <v>2025</v>
      </c>
      <c r="F14" s="6">
        <v>2020</v>
      </c>
      <c r="G14" s="35">
        <f>G21+G42+G91+G126+G140+G154+G175</f>
        <v>3410.556</v>
      </c>
      <c r="H14" s="35">
        <f aca="true" t="shared" si="9" ref="G14:K19">H21+H42+H91+H126+H140+H154+H175</f>
        <v>0</v>
      </c>
      <c r="I14" s="35">
        <f t="shared" si="9"/>
        <v>1814.656</v>
      </c>
      <c r="J14" s="35">
        <f>J21+J42+J91+J126+J140+J154+J175</f>
        <v>1595.9</v>
      </c>
      <c r="K14" s="35">
        <f t="shared" si="9"/>
        <v>0</v>
      </c>
      <c r="L14" s="35">
        <f aca="true" t="shared" si="10" ref="L14:U14">L21+L42+L91+L126+L140+L154+L175</f>
        <v>3410.556</v>
      </c>
      <c r="M14" s="35">
        <f t="shared" si="10"/>
        <v>0</v>
      </c>
      <c r="N14" s="35">
        <f t="shared" si="10"/>
        <v>1814.6280399999998</v>
      </c>
      <c r="O14" s="35">
        <f t="shared" si="10"/>
        <v>1595.92796</v>
      </c>
      <c r="P14" s="35">
        <f t="shared" si="10"/>
        <v>0</v>
      </c>
      <c r="Q14" s="35">
        <f t="shared" si="10"/>
        <v>3410.556</v>
      </c>
      <c r="R14" s="35">
        <f t="shared" si="10"/>
        <v>0</v>
      </c>
      <c r="S14" s="35">
        <f t="shared" si="10"/>
        <v>1814.6280399999998</v>
      </c>
      <c r="T14" s="35">
        <f t="shared" si="10"/>
        <v>1595.92796</v>
      </c>
      <c r="U14" s="35">
        <f t="shared" si="10"/>
        <v>0</v>
      </c>
    </row>
    <row r="15" spans="1:21" ht="13.5" hidden="1">
      <c r="A15" s="112"/>
      <c r="B15" s="104"/>
      <c r="C15" s="101"/>
      <c r="D15" s="96"/>
      <c r="E15" s="96"/>
      <c r="F15" s="6">
        <v>2021</v>
      </c>
      <c r="G15" s="35">
        <f t="shared" si="9"/>
        <v>3707.9</v>
      </c>
      <c r="H15" s="35">
        <f t="shared" si="9"/>
        <v>0</v>
      </c>
      <c r="I15" s="35">
        <f t="shared" si="9"/>
        <v>1773.7</v>
      </c>
      <c r="J15" s="35">
        <f t="shared" si="9"/>
        <v>1934.2</v>
      </c>
      <c r="K15" s="35">
        <f t="shared" si="9"/>
        <v>0</v>
      </c>
      <c r="L15" s="35">
        <f aca="true" t="shared" si="11" ref="L15:U15">L22+L43+L92+L127+L141+L155+L176</f>
        <v>1871</v>
      </c>
      <c r="M15" s="35">
        <f t="shared" si="11"/>
        <v>0</v>
      </c>
      <c r="N15" s="35">
        <f t="shared" si="11"/>
        <v>1670.4</v>
      </c>
      <c r="O15" s="35">
        <f t="shared" si="11"/>
        <v>200.6</v>
      </c>
      <c r="P15" s="35">
        <f t="shared" si="11"/>
        <v>0</v>
      </c>
      <c r="Q15" s="35">
        <f t="shared" si="11"/>
        <v>1871</v>
      </c>
      <c r="R15" s="35">
        <f t="shared" si="11"/>
        <v>0</v>
      </c>
      <c r="S15" s="35">
        <f t="shared" si="11"/>
        <v>1670.4</v>
      </c>
      <c r="T15" s="35">
        <f t="shared" si="11"/>
        <v>200.6</v>
      </c>
      <c r="U15" s="35">
        <f t="shared" si="11"/>
        <v>0</v>
      </c>
    </row>
    <row r="16" spans="1:21" ht="13.5" hidden="1">
      <c r="A16" s="112"/>
      <c r="B16" s="104"/>
      <c r="C16" s="101"/>
      <c r="D16" s="96"/>
      <c r="E16" s="96"/>
      <c r="F16" s="6">
        <v>2022</v>
      </c>
      <c r="G16" s="35">
        <f>G23+G44+G93+G128+G142+G156+G177</f>
        <v>3633.2000000000003</v>
      </c>
      <c r="H16" s="35">
        <f t="shared" si="9"/>
        <v>0</v>
      </c>
      <c r="I16" s="35">
        <f t="shared" si="9"/>
        <v>1701</v>
      </c>
      <c r="J16" s="35">
        <f>J23+J44+J93+J128+J142+J156+J177</f>
        <v>1932.2</v>
      </c>
      <c r="K16" s="35">
        <f t="shared" si="9"/>
        <v>0</v>
      </c>
      <c r="L16" s="35">
        <f aca="true" t="shared" si="12" ref="L16:U16">L23+L44+L93+L128+L142+L156+L177</f>
        <v>1835.9</v>
      </c>
      <c r="M16" s="35">
        <f t="shared" si="12"/>
        <v>0</v>
      </c>
      <c r="N16" s="35">
        <f t="shared" si="12"/>
        <v>1603</v>
      </c>
      <c r="O16" s="35">
        <f t="shared" si="12"/>
        <v>232.9</v>
      </c>
      <c r="P16" s="35">
        <f t="shared" si="12"/>
        <v>0</v>
      </c>
      <c r="Q16" s="35">
        <f t="shared" si="12"/>
        <v>1835.9</v>
      </c>
      <c r="R16" s="35">
        <f t="shared" si="12"/>
        <v>0</v>
      </c>
      <c r="S16" s="35">
        <f t="shared" si="12"/>
        <v>1603</v>
      </c>
      <c r="T16" s="35">
        <f t="shared" si="12"/>
        <v>232.9</v>
      </c>
      <c r="U16" s="35">
        <f t="shared" si="12"/>
        <v>0</v>
      </c>
    </row>
    <row r="17" spans="1:21" ht="13.5" hidden="1">
      <c r="A17" s="112"/>
      <c r="B17" s="104"/>
      <c r="C17" s="101"/>
      <c r="D17" s="96"/>
      <c r="E17" s="96"/>
      <c r="F17" s="6">
        <v>2023</v>
      </c>
      <c r="G17" s="35">
        <f t="shared" si="9"/>
        <v>3571.7</v>
      </c>
      <c r="H17" s="35">
        <f t="shared" si="9"/>
        <v>0</v>
      </c>
      <c r="I17" s="35">
        <f t="shared" si="9"/>
        <v>1726.8</v>
      </c>
      <c r="J17" s="35">
        <f t="shared" si="9"/>
        <v>1844.9</v>
      </c>
      <c r="K17" s="35">
        <f t="shared" si="9"/>
        <v>0</v>
      </c>
      <c r="L17" s="35">
        <f aca="true" t="shared" si="13" ref="L17:U17">L24+L45+L94+L129+L143+L157+L178</f>
        <v>1809.9</v>
      </c>
      <c r="M17" s="35">
        <f t="shared" si="13"/>
        <v>0</v>
      </c>
      <c r="N17" s="35">
        <f t="shared" si="13"/>
        <v>1621</v>
      </c>
      <c r="O17" s="35">
        <f t="shared" si="13"/>
        <v>188.9</v>
      </c>
      <c r="P17" s="35">
        <f t="shared" si="13"/>
        <v>0</v>
      </c>
      <c r="Q17" s="35">
        <f t="shared" si="13"/>
        <v>1809.9</v>
      </c>
      <c r="R17" s="35">
        <f t="shared" si="13"/>
        <v>0</v>
      </c>
      <c r="S17" s="35">
        <f t="shared" si="13"/>
        <v>1621</v>
      </c>
      <c r="T17" s="35">
        <f t="shared" si="13"/>
        <v>188.9</v>
      </c>
      <c r="U17" s="35">
        <f t="shared" si="13"/>
        <v>0</v>
      </c>
    </row>
    <row r="18" spans="1:21" ht="13.5" hidden="1">
      <c r="A18" s="112"/>
      <c r="B18" s="104"/>
      <c r="C18" s="101"/>
      <c r="D18" s="96"/>
      <c r="E18" s="96"/>
      <c r="F18" s="6">
        <v>2024</v>
      </c>
      <c r="G18" s="35">
        <f t="shared" si="9"/>
        <v>3693.259</v>
      </c>
      <c r="H18" s="35">
        <f t="shared" si="9"/>
        <v>0</v>
      </c>
      <c r="I18" s="35">
        <f t="shared" si="9"/>
        <v>1795.872</v>
      </c>
      <c r="J18" s="35">
        <f>J25+J46+J95+J130+J144+J158+J179</f>
        <v>1897.3870000000002</v>
      </c>
      <c r="K18" s="35">
        <f t="shared" si="9"/>
        <v>0</v>
      </c>
      <c r="L18" s="35">
        <f aca="true" t="shared" si="14" ref="L18:U18">L25+L46+L95+L130+L144+L158+L179</f>
        <v>1903.3500000000001</v>
      </c>
      <c r="M18" s="35">
        <f t="shared" si="14"/>
        <v>0</v>
      </c>
      <c r="N18" s="35">
        <f t="shared" si="14"/>
        <v>1685.8400000000001</v>
      </c>
      <c r="O18" s="35">
        <f t="shared" si="14"/>
        <v>217.51</v>
      </c>
      <c r="P18" s="35">
        <f t="shared" si="14"/>
        <v>0</v>
      </c>
      <c r="Q18" s="35">
        <f t="shared" si="14"/>
        <v>1903.3500000000001</v>
      </c>
      <c r="R18" s="35">
        <f t="shared" si="14"/>
        <v>0</v>
      </c>
      <c r="S18" s="35">
        <f t="shared" si="14"/>
        <v>1685.8400000000001</v>
      </c>
      <c r="T18" s="35">
        <f t="shared" si="14"/>
        <v>217.51</v>
      </c>
      <c r="U18" s="35">
        <f t="shared" si="14"/>
        <v>0</v>
      </c>
    </row>
    <row r="19" spans="1:21" ht="18.75" customHeight="1" hidden="1">
      <c r="A19" s="112"/>
      <c r="B19" s="104"/>
      <c r="C19" s="101"/>
      <c r="D19" s="96"/>
      <c r="E19" s="96"/>
      <c r="F19" s="6">
        <v>2025</v>
      </c>
      <c r="G19" s="35">
        <f t="shared" si="9"/>
        <v>3781.8408800000007</v>
      </c>
      <c r="H19" s="35">
        <f t="shared" si="9"/>
        <v>0</v>
      </c>
      <c r="I19" s="35">
        <f t="shared" si="9"/>
        <v>1867.7068800000002</v>
      </c>
      <c r="J19" s="35">
        <f t="shared" si="9"/>
        <v>1914.134</v>
      </c>
      <c r="K19" s="35">
        <f t="shared" si="9"/>
        <v>0</v>
      </c>
      <c r="L19" s="35">
        <f aca="true" t="shared" si="15" ref="L19:U19">L26+L47+L96+L131+L145+L159+L180</f>
        <v>1979.4836000000003</v>
      </c>
      <c r="M19" s="35">
        <f t="shared" si="15"/>
        <v>0</v>
      </c>
      <c r="N19" s="35">
        <f t="shared" si="15"/>
        <v>1753.2736000000002</v>
      </c>
      <c r="O19" s="35">
        <f t="shared" si="15"/>
        <v>226.21</v>
      </c>
      <c r="P19" s="35">
        <f t="shared" si="15"/>
        <v>0</v>
      </c>
      <c r="Q19" s="35">
        <f t="shared" si="15"/>
        <v>1979.4836000000003</v>
      </c>
      <c r="R19" s="35">
        <f t="shared" si="15"/>
        <v>0</v>
      </c>
      <c r="S19" s="35">
        <f t="shared" si="15"/>
        <v>1753.2736000000002</v>
      </c>
      <c r="T19" s="35">
        <f t="shared" si="15"/>
        <v>226.21</v>
      </c>
      <c r="U19" s="35">
        <f t="shared" si="15"/>
        <v>0</v>
      </c>
    </row>
    <row r="20" spans="1:21" ht="13.5" hidden="1">
      <c r="A20" s="112"/>
      <c r="B20" s="104" t="s">
        <v>29</v>
      </c>
      <c r="C20" s="104"/>
      <c r="D20" s="104"/>
      <c r="E20" s="104"/>
      <c r="F20" s="104"/>
      <c r="G20" s="35">
        <f aca="true" t="shared" si="16" ref="G20:U20">G14+G15+G16+G17+G18+G19</f>
        <v>21798.455879999998</v>
      </c>
      <c r="H20" s="35">
        <f t="shared" si="16"/>
        <v>0</v>
      </c>
      <c r="I20" s="35">
        <f t="shared" si="16"/>
        <v>10679.73488</v>
      </c>
      <c r="J20" s="35">
        <f t="shared" si="16"/>
        <v>11118.721000000001</v>
      </c>
      <c r="K20" s="35">
        <f t="shared" si="16"/>
        <v>0</v>
      </c>
      <c r="L20" s="35">
        <f t="shared" si="16"/>
        <v>12810.1896</v>
      </c>
      <c r="M20" s="35">
        <f t="shared" si="16"/>
        <v>0</v>
      </c>
      <c r="N20" s="35">
        <f t="shared" si="16"/>
        <v>10148.141640000002</v>
      </c>
      <c r="O20" s="35">
        <f t="shared" si="16"/>
        <v>2662.04796</v>
      </c>
      <c r="P20" s="35">
        <f t="shared" si="16"/>
        <v>0</v>
      </c>
      <c r="Q20" s="35">
        <f t="shared" si="16"/>
        <v>12810.1896</v>
      </c>
      <c r="R20" s="35">
        <f t="shared" si="16"/>
        <v>0</v>
      </c>
      <c r="S20" s="35">
        <f t="shared" si="16"/>
        <v>10148.141640000002</v>
      </c>
      <c r="T20" s="35">
        <f t="shared" si="16"/>
        <v>2662.04796</v>
      </c>
      <c r="U20" s="35">
        <f t="shared" si="16"/>
        <v>0</v>
      </c>
    </row>
    <row r="21" spans="1:21" ht="53.25" customHeight="1">
      <c r="A21" s="116" t="s">
        <v>1</v>
      </c>
      <c r="B21" s="115" t="s">
        <v>31</v>
      </c>
      <c r="C21" s="101" t="s">
        <v>2</v>
      </c>
      <c r="D21" s="96">
        <v>2020</v>
      </c>
      <c r="E21" s="96">
        <v>2025</v>
      </c>
      <c r="F21" s="6">
        <v>2020</v>
      </c>
      <c r="G21" s="35">
        <f aca="true" t="shared" si="17" ref="G21:U21">G28+G35</f>
        <v>1900</v>
      </c>
      <c r="H21" s="35">
        <f t="shared" si="17"/>
        <v>0</v>
      </c>
      <c r="I21" s="35">
        <f t="shared" si="17"/>
        <v>1701.2</v>
      </c>
      <c r="J21" s="35">
        <f t="shared" si="17"/>
        <v>198.8</v>
      </c>
      <c r="K21" s="35">
        <f t="shared" si="17"/>
        <v>0</v>
      </c>
      <c r="L21" s="35">
        <f t="shared" si="17"/>
        <v>1900</v>
      </c>
      <c r="M21" s="35">
        <f t="shared" si="17"/>
        <v>0</v>
      </c>
      <c r="N21" s="35">
        <f>N28+N35</f>
        <v>1701.17204</v>
      </c>
      <c r="O21" s="35">
        <f t="shared" si="17"/>
        <v>198.82796</v>
      </c>
      <c r="P21" s="35">
        <f t="shared" si="17"/>
        <v>0</v>
      </c>
      <c r="Q21" s="35">
        <f t="shared" si="17"/>
        <v>1900</v>
      </c>
      <c r="R21" s="35">
        <f t="shared" si="17"/>
        <v>0</v>
      </c>
      <c r="S21" s="35">
        <f t="shared" si="17"/>
        <v>1701.17204</v>
      </c>
      <c r="T21" s="35">
        <f t="shared" si="17"/>
        <v>198.82796</v>
      </c>
      <c r="U21" s="35">
        <f t="shared" si="17"/>
        <v>0</v>
      </c>
    </row>
    <row r="22" spans="1:21" ht="13.5" hidden="1">
      <c r="A22" s="116"/>
      <c r="B22" s="115"/>
      <c r="C22" s="101"/>
      <c r="D22" s="96"/>
      <c r="E22" s="96"/>
      <c r="F22" s="6">
        <v>2021</v>
      </c>
      <c r="G22" s="35">
        <f aca="true" t="shared" si="18" ref="G22:K26">G29+G36</f>
        <v>1871</v>
      </c>
      <c r="H22" s="35">
        <f t="shared" si="18"/>
        <v>0</v>
      </c>
      <c r="I22" s="35">
        <f t="shared" si="18"/>
        <v>1670.4</v>
      </c>
      <c r="J22" s="35">
        <f t="shared" si="18"/>
        <v>200.6</v>
      </c>
      <c r="K22" s="35">
        <f t="shared" si="18"/>
        <v>0</v>
      </c>
      <c r="L22" s="35">
        <f aca="true" t="shared" si="19" ref="L22:U22">L29+L36</f>
        <v>1871</v>
      </c>
      <c r="M22" s="35">
        <f t="shared" si="19"/>
        <v>0</v>
      </c>
      <c r="N22" s="35">
        <f t="shared" si="19"/>
        <v>1670.4</v>
      </c>
      <c r="O22" s="35">
        <f t="shared" si="19"/>
        <v>200.6</v>
      </c>
      <c r="P22" s="35">
        <f t="shared" si="19"/>
        <v>0</v>
      </c>
      <c r="Q22" s="35">
        <f t="shared" si="19"/>
        <v>1871</v>
      </c>
      <c r="R22" s="35">
        <f t="shared" si="19"/>
        <v>0</v>
      </c>
      <c r="S22" s="35">
        <f t="shared" si="19"/>
        <v>1670.4</v>
      </c>
      <c r="T22" s="35">
        <f t="shared" si="19"/>
        <v>200.6</v>
      </c>
      <c r="U22" s="35">
        <f t="shared" si="19"/>
        <v>0</v>
      </c>
    </row>
    <row r="23" spans="1:21" ht="13.5" hidden="1">
      <c r="A23" s="116"/>
      <c r="B23" s="115"/>
      <c r="C23" s="101"/>
      <c r="D23" s="96"/>
      <c r="E23" s="96"/>
      <c r="F23" s="6">
        <v>2022</v>
      </c>
      <c r="G23" s="35">
        <f t="shared" si="18"/>
        <v>1835.9</v>
      </c>
      <c r="H23" s="35">
        <f t="shared" si="18"/>
        <v>0</v>
      </c>
      <c r="I23" s="35">
        <f t="shared" si="18"/>
        <v>1603</v>
      </c>
      <c r="J23" s="35">
        <f t="shared" si="18"/>
        <v>232.9</v>
      </c>
      <c r="K23" s="35">
        <f t="shared" si="18"/>
        <v>0</v>
      </c>
      <c r="L23" s="35">
        <f aca="true" t="shared" si="20" ref="L23:U23">L30+L37</f>
        <v>1835.9</v>
      </c>
      <c r="M23" s="35">
        <f t="shared" si="20"/>
        <v>0</v>
      </c>
      <c r="N23" s="35">
        <f t="shared" si="20"/>
        <v>1603</v>
      </c>
      <c r="O23" s="35">
        <f t="shared" si="20"/>
        <v>232.9</v>
      </c>
      <c r="P23" s="35">
        <f t="shared" si="20"/>
        <v>0</v>
      </c>
      <c r="Q23" s="35">
        <f t="shared" si="20"/>
        <v>1835.9</v>
      </c>
      <c r="R23" s="35">
        <f t="shared" si="20"/>
        <v>0</v>
      </c>
      <c r="S23" s="35">
        <f t="shared" si="20"/>
        <v>1603</v>
      </c>
      <c r="T23" s="35">
        <f t="shared" si="20"/>
        <v>232.9</v>
      </c>
      <c r="U23" s="35">
        <f t="shared" si="20"/>
        <v>0</v>
      </c>
    </row>
    <row r="24" spans="1:21" ht="13.5" hidden="1">
      <c r="A24" s="116"/>
      <c r="B24" s="115"/>
      <c r="C24" s="101"/>
      <c r="D24" s="96"/>
      <c r="E24" s="96"/>
      <c r="F24" s="6">
        <v>2023</v>
      </c>
      <c r="G24" s="35">
        <f t="shared" si="18"/>
        <v>1809.9</v>
      </c>
      <c r="H24" s="35">
        <f t="shared" si="18"/>
        <v>0</v>
      </c>
      <c r="I24" s="35">
        <f t="shared" si="18"/>
        <v>1621</v>
      </c>
      <c r="J24" s="35">
        <f t="shared" si="18"/>
        <v>188.9</v>
      </c>
      <c r="K24" s="35">
        <f t="shared" si="18"/>
        <v>0</v>
      </c>
      <c r="L24" s="35">
        <f aca="true" t="shared" si="21" ref="L24:U24">L31+L38</f>
        <v>1809.9</v>
      </c>
      <c r="M24" s="35">
        <f t="shared" si="21"/>
        <v>0</v>
      </c>
      <c r="N24" s="35">
        <f t="shared" si="21"/>
        <v>1621</v>
      </c>
      <c r="O24" s="35">
        <f t="shared" si="21"/>
        <v>188.9</v>
      </c>
      <c r="P24" s="35">
        <f t="shared" si="21"/>
        <v>0</v>
      </c>
      <c r="Q24" s="35">
        <f t="shared" si="21"/>
        <v>1809.9</v>
      </c>
      <c r="R24" s="35">
        <f t="shared" si="21"/>
        <v>0</v>
      </c>
      <c r="S24" s="35">
        <f t="shared" si="21"/>
        <v>1621</v>
      </c>
      <c r="T24" s="35">
        <f t="shared" si="21"/>
        <v>188.9</v>
      </c>
      <c r="U24" s="35">
        <f t="shared" si="21"/>
        <v>0</v>
      </c>
    </row>
    <row r="25" spans="1:21" ht="13.5" hidden="1">
      <c r="A25" s="116"/>
      <c r="B25" s="115"/>
      <c r="C25" s="101"/>
      <c r="D25" s="96"/>
      <c r="E25" s="96"/>
      <c r="F25" s="6">
        <v>2024</v>
      </c>
      <c r="G25" s="35">
        <f t="shared" si="18"/>
        <v>1903.3500000000001</v>
      </c>
      <c r="H25" s="35">
        <f t="shared" si="18"/>
        <v>0</v>
      </c>
      <c r="I25" s="35">
        <f t="shared" si="18"/>
        <v>1685.8400000000001</v>
      </c>
      <c r="J25" s="35">
        <f t="shared" si="18"/>
        <v>217.51</v>
      </c>
      <c r="K25" s="35">
        <f t="shared" si="18"/>
        <v>0</v>
      </c>
      <c r="L25" s="35">
        <f aca="true" t="shared" si="22" ref="L25:U25">L32+L39</f>
        <v>1903.3500000000001</v>
      </c>
      <c r="M25" s="35">
        <f t="shared" si="22"/>
        <v>0</v>
      </c>
      <c r="N25" s="35">
        <f t="shared" si="22"/>
        <v>1685.8400000000001</v>
      </c>
      <c r="O25" s="35">
        <f t="shared" si="22"/>
        <v>217.51</v>
      </c>
      <c r="P25" s="35">
        <f t="shared" si="22"/>
        <v>0</v>
      </c>
      <c r="Q25" s="35">
        <f t="shared" si="22"/>
        <v>1903.3500000000001</v>
      </c>
      <c r="R25" s="35">
        <f t="shared" si="22"/>
        <v>0</v>
      </c>
      <c r="S25" s="35">
        <f t="shared" si="22"/>
        <v>1685.8400000000001</v>
      </c>
      <c r="T25" s="35">
        <f t="shared" si="22"/>
        <v>217.51</v>
      </c>
      <c r="U25" s="35">
        <f t="shared" si="22"/>
        <v>0</v>
      </c>
    </row>
    <row r="26" spans="1:21" ht="18.75" customHeight="1" hidden="1">
      <c r="A26" s="116"/>
      <c r="B26" s="115"/>
      <c r="C26" s="101"/>
      <c r="D26" s="96"/>
      <c r="E26" s="96"/>
      <c r="F26" s="6">
        <v>2025</v>
      </c>
      <c r="G26" s="35">
        <f t="shared" si="18"/>
        <v>1979.4836000000003</v>
      </c>
      <c r="H26" s="35">
        <f t="shared" si="18"/>
        <v>0</v>
      </c>
      <c r="I26" s="35">
        <f t="shared" si="18"/>
        <v>1753.2736000000002</v>
      </c>
      <c r="J26" s="35">
        <f t="shared" si="18"/>
        <v>226.21</v>
      </c>
      <c r="K26" s="35">
        <f t="shared" si="18"/>
        <v>0</v>
      </c>
      <c r="L26" s="35">
        <f aca="true" t="shared" si="23" ref="L26:U26">L33+L40</f>
        <v>1979.4836000000003</v>
      </c>
      <c r="M26" s="35">
        <f t="shared" si="23"/>
        <v>0</v>
      </c>
      <c r="N26" s="35">
        <f t="shared" si="23"/>
        <v>1753.2736000000002</v>
      </c>
      <c r="O26" s="35">
        <f t="shared" si="23"/>
        <v>226.21</v>
      </c>
      <c r="P26" s="35">
        <f t="shared" si="23"/>
        <v>0</v>
      </c>
      <c r="Q26" s="35">
        <f t="shared" si="23"/>
        <v>1979.4836000000003</v>
      </c>
      <c r="R26" s="35">
        <f t="shared" si="23"/>
        <v>0</v>
      </c>
      <c r="S26" s="35">
        <f t="shared" si="23"/>
        <v>1753.2736000000002</v>
      </c>
      <c r="T26" s="35">
        <f t="shared" si="23"/>
        <v>226.21</v>
      </c>
      <c r="U26" s="35">
        <f t="shared" si="23"/>
        <v>0</v>
      </c>
    </row>
    <row r="27" spans="1:21" ht="13.5" hidden="1">
      <c r="A27" s="116"/>
      <c r="B27" s="115" t="s">
        <v>29</v>
      </c>
      <c r="C27" s="115"/>
      <c r="D27" s="115"/>
      <c r="E27" s="115"/>
      <c r="F27" s="115"/>
      <c r="G27" s="37">
        <f aca="true" t="shared" si="24" ref="G27:U27">SUM(G21:G26)</f>
        <v>11299.6336</v>
      </c>
      <c r="H27" s="37">
        <f t="shared" si="24"/>
        <v>0</v>
      </c>
      <c r="I27" s="37">
        <f t="shared" si="24"/>
        <v>10034.713600000001</v>
      </c>
      <c r="J27" s="37">
        <f t="shared" si="24"/>
        <v>1264.92</v>
      </c>
      <c r="K27" s="37">
        <f t="shared" si="24"/>
        <v>0</v>
      </c>
      <c r="L27" s="37">
        <f t="shared" si="24"/>
        <v>11299.6336</v>
      </c>
      <c r="M27" s="37">
        <f t="shared" si="24"/>
        <v>0</v>
      </c>
      <c r="N27" s="37">
        <f t="shared" si="24"/>
        <v>10034.68564</v>
      </c>
      <c r="O27" s="37">
        <f t="shared" si="24"/>
        <v>1264.94796</v>
      </c>
      <c r="P27" s="37">
        <f t="shared" si="24"/>
        <v>0</v>
      </c>
      <c r="Q27" s="37">
        <f t="shared" si="24"/>
        <v>11299.6336</v>
      </c>
      <c r="R27" s="37">
        <f t="shared" si="24"/>
        <v>0</v>
      </c>
      <c r="S27" s="37">
        <f t="shared" si="24"/>
        <v>10034.68564</v>
      </c>
      <c r="T27" s="37">
        <f t="shared" si="24"/>
        <v>1264.94796</v>
      </c>
      <c r="U27" s="37">
        <f t="shared" si="24"/>
        <v>0</v>
      </c>
    </row>
    <row r="28" spans="1:21" ht="55.5" customHeight="1">
      <c r="A28" s="113" t="s">
        <v>32</v>
      </c>
      <c r="B28" s="114" t="s">
        <v>153</v>
      </c>
      <c r="C28" s="101" t="s">
        <v>4</v>
      </c>
      <c r="D28" s="96">
        <v>2020</v>
      </c>
      <c r="E28" s="96">
        <v>2025</v>
      </c>
      <c r="F28" s="6">
        <v>2020</v>
      </c>
      <c r="G28" s="38">
        <f aca="true" t="shared" si="25" ref="G28:G33">H28+I28+J28+K28</f>
        <v>1900</v>
      </c>
      <c r="H28" s="39"/>
      <c r="I28" s="39">
        <v>1701.2</v>
      </c>
      <c r="J28" s="42">
        <v>198.8</v>
      </c>
      <c r="K28" s="39"/>
      <c r="L28" s="38">
        <f aca="true" t="shared" si="26" ref="L28:L33">M28+N28+O28+P28</f>
        <v>1900</v>
      </c>
      <c r="M28" s="39"/>
      <c r="N28" s="39">
        <v>1701.17204</v>
      </c>
      <c r="O28" s="42">
        <v>198.82796</v>
      </c>
      <c r="P28" s="39"/>
      <c r="Q28" s="38">
        <f aca="true" t="shared" si="27" ref="Q28:Q33">R28+S28+T28+U28</f>
        <v>1900</v>
      </c>
      <c r="R28" s="39"/>
      <c r="S28" s="39">
        <v>1701.17204</v>
      </c>
      <c r="T28" s="42">
        <v>198.82796</v>
      </c>
      <c r="U28" s="39"/>
    </row>
    <row r="29" spans="1:21" ht="12.75" hidden="1">
      <c r="A29" s="113"/>
      <c r="B29" s="114"/>
      <c r="C29" s="101"/>
      <c r="D29" s="96"/>
      <c r="E29" s="96"/>
      <c r="F29" s="6">
        <v>2021</v>
      </c>
      <c r="G29" s="38">
        <f t="shared" si="25"/>
        <v>1871</v>
      </c>
      <c r="H29" s="39"/>
      <c r="I29" s="40">
        <v>1670.4</v>
      </c>
      <c r="J29" s="41">
        <v>200.6</v>
      </c>
      <c r="K29" s="39"/>
      <c r="L29" s="38">
        <f t="shared" si="26"/>
        <v>1871</v>
      </c>
      <c r="M29" s="39"/>
      <c r="N29" s="40">
        <v>1670.4</v>
      </c>
      <c r="O29" s="41">
        <v>200.6</v>
      </c>
      <c r="P29" s="39"/>
      <c r="Q29" s="38">
        <f t="shared" si="27"/>
        <v>1871</v>
      </c>
      <c r="R29" s="39"/>
      <c r="S29" s="40">
        <v>1670.4</v>
      </c>
      <c r="T29" s="41">
        <v>200.6</v>
      </c>
      <c r="U29" s="39"/>
    </row>
    <row r="30" spans="1:21" ht="12.75" hidden="1">
      <c r="A30" s="113"/>
      <c r="B30" s="114"/>
      <c r="C30" s="101"/>
      <c r="D30" s="96"/>
      <c r="E30" s="96"/>
      <c r="F30" s="6">
        <v>2022</v>
      </c>
      <c r="G30" s="38">
        <f t="shared" si="25"/>
        <v>1835.9</v>
      </c>
      <c r="H30" s="39"/>
      <c r="I30" s="41">
        <v>1603</v>
      </c>
      <c r="J30" s="40">
        <v>232.9</v>
      </c>
      <c r="K30" s="39"/>
      <c r="L30" s="38">
        <f t="shared" si="26"/>
        <v>1835.9</v>
      </c>
      <c r="M30" s="39"/>
      <c r="N30" s="41">
        <v>1603</v>
      </c>
      <c r="O30" s="40">
        <v>232.9</v>
      </c>
      <c r="P30" s="39"/>
      <c r="Q30" s="38">
        <f t="shared" si="27"/>
        <v>1835.9</v>
      </c>
      <c r="R30" s="39"/>
      <c r="S30" s="41">
        <v>1603</v>
      </c>
      <c r="T30" s="40">
        <v>232.9</v>
      </c>
      <c r="U30" s="39"/>
    </row>
    <row r="31" spans="1:21" ht="12.75" hidden="1">
      <c r="A31" s="113"/>
      <c r="B31" s="114"/>
      <c r="C31" s="101"/>
      <c r="D31" s="96"/>
      <c r="E31" s="96"/>
      <c r="F31" s="6">
        <v>2023</v>
      </c>
      <c r="G31" s="38">
        <f t="shared" si="25"/>
        <v>1809.9</v>
      </c>
      <c r="H31" s="39"/>
      <c r="I31" s="41">
        <v>1621</v>
      </c>
      <c r="J31" s="40">
        <v>188.9</v>
      </c>
      <c r="K31" s="39"/>
      <c r="L31" s="38">
        <f t="shared" si="26"/>
        <v>1809.9</v>
      </c>
      <c r="M31" s="39"/>
      <c r="N31" s="41">
        <v>1621</v>
      </c>
      <c r="O31" s="40">
        <v>188.9</v>
      </c>
      <c r="P31" s="39"/>
      <c r="Q31" s="38">
        <f t="shared" si="27"/>
        <v>1809.9</v>
      </c>
      <c r="R31" s="39"/>
      <c r="S31" s="41">
        <v>1621</v>
      </c>
      <c r="T31" s="40">
        <v>188.9</v>
      </c>
      <c r="U31" s="39"/>
    </row>
    <row r="32" spans="1:21" ht="12.75" hidden="1">
      <c r="A32" s="113"/>
      <c r="B32" s="114"/>
      <c r="C32" s="101"/>
      <c r="D32" s="96"/>
      <c r="E32" s="96"/>
      <c r="F32" s="6">
        <v>2024</v>
      </c>
      <c r="G32" s="38">
        <f t="shared" si="25"/>
        <v>1903.3500000000001</v>
      </c>
      <c r="H32" s="39"/>
      <c r="I32" s="42">
        <f>I31*1.04</f>
        <v>1685.8400000000001</v>
      </c>
      <c r="J32" s="39">
        <v>217.51</v>
      </c>
      <c r="K32" s="39"/>
      <c r="L32" s="38">
        <f t="shared" si="26"/>
        <v>1903.3500000000001</v>
      </c>
      <c r="M32" s="39"/>
      <c r="N32" s="42">
        <f>N31*1.04</f>
        <v>1685.8400000000001</v>
      </c>
      <c r="O32" s="39">
        <v>217.51</v>
      </c>
      <c r="P32" s="39"/>
      <c r="Q32" s="38">
        <f t="shared" si="27"/>
        <v>1903.3500000000001</v>
      </c>
      <c r="R32" s="39"/>
      <c r="S32" s="42">
        <f>S31*1.04</f>
        <v>1685.8400000000001</v>
      </c>
      <c r="T32" s="39">
        <v>217.51</v>
      </c>
      <c r="U32" s="39"/>
    </row>
    <row r="33" spans="1:21" ht="12.75" hidden="1">
      <c r="A33" s="113"/>
      <c r="B33" s="114"/>
      <c r="C33" s="101"/>
      <c r="D33" s="96"/>
      <c r="E33" s="96"/>
      <c r="F33" s="6">
        <v>2025</v>
      </c>
      <c r="G33" s="38">
        <f t="shared" si="25"/>
        <v>1979.4836000000003</v>
      </c>
      <c r="H33" s="39"/>
      <c r="I33" s="42">
        <f>I32*1.04</f>
        <v>1753.2736000000002</v>
      </c>
      <c r="J33" s="39">
        <v>226.21</v>
      </c>
      <c r="K33" s="39"/>
      <c r="L33" s="38">
        <f t="shared" si="26"/>
        <v>1979.4836000000003</v>
      </c>
      <c r="M33" s="39"/>
      <c r="N33" s="42">
        <f>N32*1.04</f>
        <v>1753.2736000000002</v>
      </c>
      <c r="O33" s="39">
        <v>226.21</v>
      </c>
      <c r="P33" s="39"/>
      <c r="Q33" s="38">
        <f t="shared" si="27"/>
        <v>1979.4836000000003</v>
      </c>
      <c r="R33" s="39"/>
      <c r="S33" s="42">
        <f>S32*1.04</f>
        <v>1753.2736000000002</v>
      </c>
      <c r="T33" s="39">
        <v>226.21</v>
      </c>
      <c r="U33" s="39"/>
    </row>
    <row r="34" spans="1:21" ht="13.5" customHeight="1" hidden="1">
      <c r="A34" s="113"/>
      <c r="B34" s="115" t="s">
        <v>33</v>
      </c>
      <c r="C34" s="115"/>
      <c r="D34" s="115"/>
      <c r="E34" s="115"/>
      <c r="F34" s="115"/>
      <c r="G34" s="37">
        <f aca="true" t="shared" si="28" ref="G34:U34">SUM(G28:G33)</f>
        <v>11299.6336</v>
      </c>
      <c r="H34" s="37">
        <f t="shared" si="28"/>
        <v>0</v>
      </c>
      <c r="I34" s="37">
        <f t="shared" si="28"/>
        <v>10034.713600000001</v>
      </c>
      <c r="J34" s="37">
        <f t="shared" si="28"/>
        <v>1264.92</v>
      </c>
      <c r="K34" s="37">
        <f t="shared" si="28"/>
        <v>0</v>
      </c>
      <c r="L34" s="37">
        <f t="shared" si="28"/>
        <v>11299.6336</v>
      </c>
      <c r="M34" s="37">
        <f t="shared" si="28"/>
        <v>0</v>
      </c>
      <c r="N34" s="37">
        <f t="shared" si="28"/>
        <v>10034.68564</v>
      </c>
      <c r="O34" s="37">
        <f t="shared" si="28"/>
        <v>1264.94796</v>
      </c>
      <c r="P34" s="37">
        <f t="shared" si="28"/>
        <v>0</v>
      </c>
      <c r="Q34" s="37">
        <f t="shared" si="28"/>
        <v>11299.6336</v>
      </c>
      <c r="R34" s="37">
        <f t="shared" si="28"/>
        <v>0</v>
      </c>
      <c r="S34" s="37">
        <f t="shared" si="28"/>
        <v>10034.68564</v>
      </c>
      <c r="T34" s="37">
        <f t="shared" si="28"/>
        <v>1264.94796</v>
      </c>
      <c r="U34" s="37">
        <f t="shared" si="28"/>
        <v>0</v>
      </c>
    </row>
    <row r="35" spans="1:21" ht="84.75" customHeight="1">
      <c r="A35" s="113" t="s">
        <v>34</v>
      </c>
      <c r="B35" s="114" t="s">
        <v>35</v>
      </c>
      <c r="C35" s="101" t="s">
        <v>36</v>
      </c>
      <c r="D35" s="96">
        <v>2020</v>
      </c>
      <c r="E35" s="96">
        <v>2025</v>
      </c>
      <c r="F35" s="6">
        <v>2020</v>
      </c>
      <c r="G35" s="38">
        <f aca="true" t="shared" si="29" ref="G35:G40">H35+I35+J35+K35</f>
        <v>0</v>
      </c>
      <c r="H35" s="39"/>
      <c r="I35" s="39"/>
      <c r="J35" s="39"/>
      <c r="K35" s="39"/>
      <c r="L35" s="38">
        <f aca="true" t="shared" si="30" ref="L35:L40">M35+N35+O35+P35</f>
        <v>0</v>
      </c>
      <c r="M35" s="39"/>
      <c r="N35" s="39"/>
      <c r="O35" s="39"/>
      <c r="P35" s="39"/>
      <c r="Q35" s="38">
        <f aca="true" t="shared" si="31" ref="Q35:Q40">R35+S35+T35+U35</f>
        <v>0</v>
      </c>
      <c r="R35" s="39"/>
      <c r="S35" s="39"/>
      <c r="T35" s="39"/>
      <c r="U35" s="39"/>
    </row>
    <row r="36" spans="1:21" ht="12.75" hidden="1">
      <c r="A36" s="113"/>
      <c r="B36" s="114"/>
      <c r="C36" s="101"/>
      <c r="D36" s="96"/>
      <c r="E36" s="96"/>
      <c r="F36" s="6">
        <v>2021</v>
      </c>
      <c r="G36" s="38">
        <f t="shared" si="29"/>
        <v>0</v>
      </c>
      <c r="H36" s="39"/>
      <c r="I36" s="39"/>
      <c r="J36" s="39"/>
      <c r="K36" s="39"/>
      <c r="L36" s="38">
        <f t="shared" si="30"/>
        <v>0</v>
      </c>
      <c r="M36" s="39"/>
      <c r="N36" s="39"/>
      <c r="O36" s="39"/>
      <c r="P36" s="39"/>
      <c r="Q36" s="38">
        <f t="shared" si="31"/>
        <v>0</v>
      </c>
      <c r="R36" s="39"/>
      <c r="S36" s="39"/>
      <c r="T36" s="39"/>
      <c r="U36" s="39"/>
    </row>
    <row r="37" spans="1:21" ht="12.75" hidden="1">
      <c r="A37" s="113"/>
      <c r="B37" s="114"/>
      <c r="C37" s="101"/>
      <c r="D37" s="96"/>
      <c r="E37" s="96"/>
      <c r="F37" s="6">
        <v>2022</v>
      </c>
      <c r="G37" s="38">
        <f t="shared" si="29"/>
        <v>0</v>
      </c>
      <c r="H37" s="39"/>
      <c r="I37" s="39"/>
      <c r="J37" s="39"/>
      <c r="K37" s="39"/>
      <c r="L37" s="38">
        <f t="shared" si="30"/>
        <v>0</v>
      </c>
      <c r="M37" s="39"/>
      <c r="N37" s="39"/>
      <c r="O37" s="39"/>
      <c r="P37" s="39"/>
      <c r="Q37" s="38">
        <f t="shared" si="31"/>
        <v>0</v>
      </c>
      <c r="R37" s="39"/>
      <c r="S37" s="39"/>
      <c r="T37" s="39"/>
      <c r="U37" s="39"/>
    </row>
    <row r="38" spans="1:21" ht="12.75" hidden="1">
      <c r="A38" s="113"/>
      <c r="B38" s="114"/>
      <c r="C38" s="101"/>
      <c r="D38" s="96"/>
      <c r="E38" s="96"/>
      <c r="F38" s="6">
        <v>2023</v>
      </c>
      <c r="G38" s="38">
        <f t="shared" si="29"/>
        <v>0</v>
      </c>
      <c r="H38" s="39"/>
      <c r="I38" s="39"/>
      <c r="J38" s="39"/>
      <c r="K38" s="39"/>
      <c r="L38" s="38">
        <f t="shared" si="30"/>
        <v>0</v>
      </c>
      <c r="M38" s="39"/>
      <c r="N38" s="39"/>
      <c r="O38" s="39"/>
      <c r="P38" s="39"/>
      <c r="Q38" s="38">
        <f t="shared" si="31"/>
        <v>0</v>
      </c>
      <c r="R38" s="39"/>
      <c r="S38" s="39"/>
      <c r="T38" s="39"/>
      <c r="U38" s="39"/>
    </row>
    <row r="39" spans="1:21" ht="12.75" hidden="1">
      <c r="A39" s="113"/>
      <c r="B39" s="114"/>
      <c r="C39" s="101"/>
      <c r="D39" s="96"/>
      <c r="E39" s="96"/>
      <c r="F39" s="6">
        <v>2024</v>
      </c>
      <c r="G39" s="38">
        <f t="shared" si="29"/>
        <v>0</v>
      </c>
      <c r="H39" s="39"/>
      <c r="I39" s="39"/>
      <c r="J39" s="39"/>
      <c r="K39" s="39"/>
      <c r="L39" s="38">
        <f t="shared" si="30"/>
        <v>0</v>
      </c>
      <c r="M39" s="39"/>
      <c r="N39" s="39"/>
      <c r="O39" s="39"/>
      <c r="P39" s="39"/>
      <c r="Q39" s="38">
        <f t="shared" si="31"/>
        <v>0</v>
      </c>
      <c r="R39" s="39"/>
      <c r="S39" s="39"/>
      <c r="T39" s="39"/>
      <c r="U39" s="39"/>
    </row>
    <row r="40" spans="1:21" ht="12.75" hidden="1">
      <c r="A40" s="113"/>
      <c r="B40" s="114"/>
      <c r="C40" s="101"/>
      <c r="D40" s="96"/>
      <c r="E40" s="96"/>
      <c r="F40" s="6">
        <v>2025</v>
      </c>
      <c r="G40" s="38">
        <f t="shared" si="29"/>
        <v>0</v>
      </c>
      <c r="H40" s="39"/>
      <c r="I40" s="39"/>
      <c r="J40" s="39"/>
      <c r="K40" s="39"/>
      <c r="L40" s="38">
        <f t="shared" si="30"/>
        <v>0</v>
      </c>
      <c r="M40" s="39"/>
      <c r="N40" s="39"/>
      <c r="O40" s="39"/>
      <c r="P40" s="39"/>
      <c r="Q40" s="38">
        <f t="shared" si="31"/>
        <v>0</v>
      </c>
      <c r="R40" s="39"/>
      <c r="S40" s="39"/>
      <c r="T40" s="39"/>
      <c r="U40" s="39"/>
    </row>
    <row r="41" spans="1:21" ht="13.5" customHeight="1" hidden="1">
      <c r="A41" s="113"/>
      <c r="B41" s="115" t="s">
        <v>33</v>
      </c>
      <c r="C41" s="115"/>
      <c r="D41" s="115"/>
      <c r="E41" s="115"/>
      <c r="F41" s="115"/>
      <c r="G41" s="37">
        <f aca="true" t="shared" si="32" ref="G41:U41">G35+G36+G37+G38+G39+G40</f>
        <v>0</v>
      </c>
      <c r="H41" s="37">
        <f t="shared" si="32"/>
        <v>0</v>
      </c>
      <c r="I41" s="37">
        <f t="shared" si="32"/>
        <v>0</v>
      </c>
      <c r="J41" s="37">
        <f t="shared" si="32"/>
        <v>0</v>
      </c>
      <c r="K41" s="37">
        <f t="shared" si="32"/>
        <v>0</v>
      </c>
      <c r="L41" s="37">
        <f t="shared" si="32"/>
        <v>0</v>
      </c>
      <c r="M41" s="37">
        <f t="shared" si="32"/>
        <v>0</v>
      </c>
      <c r="N41" s="37">
        <f t="shared" si="32"/>
        <v>0</v>
      </c>
      <c r="O41" s="37">
        <f t="shared" si="32"/>
        <v>0</v>
      </c>
      <c r="P41" s="37">
        <f t="shared" si="32"/>
        <v>0</v>
      </c>
      <c r="Q41" s="37">
        <f t="shared" si="32"/>
        <v>0</v>
      </c>
      <c r="R41" s="37">
        <f t="shared" si="32"/>
        <v>0</v>
      </c>
      <c r="S41" s="37">
        <f t="shared" si="32"/>
        <v>0</v>
      </c>
      <c r="T41" s="37">
        <f t="shared" si="32"/>
        <v>0</v>
      </c>
      <c r="U41" s="37">
        <f t="shared" si="32"/>
        <v>0</v>
      </c>
    </row>
    <row r="42" spans="1:21" ht="42.75" customHeight="1">
      <c r="A42" s="116" t="s">
        <v>3</v>
      </c>
      <c r="B42" s="115" t="s">
        <v>37</v>
      </c>
      <c r="C42" s="101" t="s">
        <v>4</v>
      </c>
      <c r="D42" s="96">
        <v>2020</v>
      </c>
      <c r="E42" s="96">
        <v>2025</v>
      </c>
      <c r="F42" s="6">
        <v>2020</v>
      </c>
      <c r="G42" s="35">
        <f aca="true" t="shared" si="33" ref="G42:U42">G49+G56+G63+G70+G77+G84</f>
        <v>0</v>
      </c>
      <c r="H42" s="35">
        <f t="shared" si="33"/>
        <v>0</v>
      </c>
      <c r="I42" s="35">
        <f t="shared" si="33"/>
        <v>0</v>
      </c>
      <c r="J42" s="35">
        <f t="shared" si="33"/>
        <v>0</v>
      </c>
      <c r="K42" s="35">
        <f t="shared" si="33"/>
        <v>0</v>
      </c>
      <c r="L42" s="35">
        <f t="shared" si="33"/>
        <v>0</v>
      </c>
      <c r="M42" s="35">
        <f t="shared" si="33"/>
        <v>0</v>
      </c>
      <c r="N42" s="35">
        <f t="shared" si="33"/>
        <v>0</v>
      </c>
      <c r="O42" s="35">
        <f t="shared" si="33"/>
        <v>0</v>
      </c>
      <c r="P42" s="35">
        <f t="shared" si="33"/>
        <v>0</v>
      </c>
      <c r="Q42" s="35">
        <f t="shared" si="33"/>
        <v>0</v>
      </c>
      <c r="R42" s="35">
        <f t="shared" si="33"/>
        <v>0</v>
      </c>
      <c r="S42" s="35">
        <f t="shared" si="33"/>
        <v>0</v>
      </c>
      <c r="T42" s="35">
        <f t="shared" si="33"/>
        <v>0</v>
      </c>
      <c r="U42" s="35">
        <f t="shared" si="33"/>
        <v>0</v>
      </c>
    </row>
    <row r="43" spans="1:21" ht="13.5" hidden="1">
      <c r="A43" s="116"/>
      <c r="B43" s="115"/>
      <c r="C43" s="101"/>
      <c r="D43" s="96"/>
      <c r="E43" s="96"/>
      <c r="F43" s="6">
        <v>2021</v>
      </c>
      <c r="G43" s="35">
        <f aca="true" t="shared" si="34" ref="G43:K47">G50+G57+G64+G71+G78+G85</f>
        <v>0</v>
      </c>
      <c r="H43" s="35">
        <f t="shared" si="34"/>
        <v>0</v>
      </c>
      <c r="I43" s="35">
        <f t="shared" si="34"/>
        <v>0</v>
      </c>
      <c r="J43" s="35">
        <f t="shared" si="34"/>
        <v>0</v>
      </c>
      <c r="K43" s="35">
        <f t="shared" si="34"/>
        <v>0</v>
      </c>
      <c r="L43" s="35">
        <f aca="true" t="shared" si="35" ref="L43:U43">L50+L57+L64+L71+L78+L85</f>
        <v>0</v>
      </c>
      <c r="M43" s="35">
        <f t="shared" si="35"/>
        <v>0</v>
      </c>
      <c r="N43" s="35">
        <f t="shared" si="35"/>
        <v>0</v>
      </c>
      <c r="O43" s="35">
        <f t="shared" si="35"/>
        <v>0</v>
      </c>
      <c r="P43" s="35">
        <f t="shared" si="35"/>
        <v>0</v>
      </c>
      <c r="Q43" s="35">
        <f t="shared" si="35"/>
        <v>0</v>
      </c>
      <c r="R43" s="35">
        <f t="shared" si="35"/>
        <v>0</v>
      </c>
      <c r="S43" s="35">
        <f t="shared" si="35"/>
        <v>0</v>
      </c>
      <c r="T43" s="35">
        <f t="shared" si="35"/>
        <v>0</v>
      </c>
      <c r="U43" s="35">
        <f t="shared" si="35"/>
        <v>0</v>
      </c>
    </row>
    <row r="44" spans="1:21" ht="13.5" hidden="1">
      <c r="A44" s="116"/>
      <c r="B44" s="115"/>
      <c r="C44" s="101"/>
      <c r="D44" s="96"/>
      <c r="E44" s="96"/>
      <c r="F44" s="6">
        <v>2022</v>
      </c>
      <c r="G44" s="35">
        <f t="shared" si="34"/>
        <v>0</v>
      </c>
      <c r="H44" s="35">
        <f t="shared" si="34"/>
        <v>0</v>
      </c>
      <c r="I44" s="35">
        <f t="shared" si="34"/>
        <v>0</v>
      </c>
      <c r="J44" s="35">
        <f t="shared" si="34"/>
        <v>0</v>
      </c>
      <c r="K44" s="35">
        <f t="shared" si="34"/>
        <v>0</v>
      </c>
      <c r="L44" s="35">
        <f aca="true" t="shared" si="36" ref="L44:U44">L51+L58+L65+L72+L79+L86</f>
        <v>0</v>
      </c>
      <c r="M44" s="35">
        <f t="shared" si="36"/>
        <v>0</v>
      </c>
      <c r="N44" s="35">
        <f t="shared" si="36"/>
        <v>0</v>
      </c>
      <c r="O44" s="35">
        <f t="shared" si="36"/>
        <v>0</v>
      </c>
      <c r="P44" s="35">
        <f t="shared" si="36"/>
        <v>0</v>
      </c>
      <c r="Q44" s="35">
        <f t="shared" si="36"/>
        <v>0</v>
      </c>
      <c r="R44" s="35">
        <f t="shared" si="36"/>
        <v>0</v>
      </c>
      <c r="S44" s="35">
        <f t="shared" si="36"/>
        <v>0</v>
      </c>
      <c r="T44" s="35">
        <f t="shared" si="36"/>
        <v>0</v>
      </c>
      <c r="U44" s="35">
        <f t="shared" si="36"/>
        <v>0</v>
      </c>
    </row>
    <row r="45" spans="1:21" ht="13.5" hidden="1">
      <c r="A45" s="116"/>
      <c r="B45" s="115"/>
      <c r="C45" s="101"/>
      <c r="D45" s="96"/>
      <c r="E45" s="96"/>
      <c r="F45" s="6">
        <v>2023</v>
      </c>
      <c r="G45" s="35">
        <f t="shared" si="34"/>
        <v>0</v>
      </c>
      <c r="H45" s="35">
        <f t="shared" si="34"/>
        <v>0</v>
      </c>
      <c r="I45" s="35">
        <f t="shared" si="34"/>
        <v>0</v>
      </c>
      <c r="J45" s="35">
        <f t="shared" si="34"/>
        <v>0</v>
      </c>
      <c r="K45" s="35">
        <f t="shared" si="34"/>
        <v>0</v>
      </c>
      <c r="L45" s="35">
        <f aca="true" t="shared" si="37" ref="L45:U45">L52+L59+L66+L73+L80+L87</f>
        <v>0</v>
      </c>
      <c r="M45" s="35">
        <f t="shared" si="37"/>
        <v>0</v>
      </c>
      <c r="N45" s="35">
        <f t="shared" si="37"/>
        <v>0</v>
      </c>
      <c r="O45" s="35">
        <f t="shared" si="37"/>
        <v>0</v>
      </c>
      <c r="P45" s="35">
        <f t="shared" si="37"/>
        <v>0</v>
      </c>
      <c r="Q45" s="35">
        <f t="shared" si="37"/>
        <v>0</v>
      </c>
      <c r="R45" s="35">
        <f t="shared" si="37"/>
        <v>0</v>
      </c>
      <c r="S45" s="35">
        <f t="shared" si="37"/>
        <v>0</v>
      </c>
      <c r="T45" s="35">
        <f t="shared" si="37"/>
        <v>0</v>
      </c>
      <c r="U45" s="35">
        <f t="shared" si="37"/>
        <v>0</v>
      </c>
    </row>
    <row r="46" spans="1:21" ht="13.5" hidden="1">
      <c r="A46" s="116"/>
      <c r="B46" s="115"/>
      <c r="C46" s="101"/>
      <c r="D46" s="96"/>
      <c r="E46" s="96"/>
      <c r="F46" s="6">
        <v>2024</v>
      </c>
      <c r="G46" s="35">
        <f t="shared" si="34"/>
        <v>0</v>
      </c>
      <c r="H46" s="35">
        <f t="shared" si="34"/>
        <v>0</v>
      </c>
      <c r="I46" s="35">
        <f t="shared" si="34"/>
        <v>0</v>
      </c>
      <c r="J46" s="35">
        <f t="shared" si="34"/>
        <v>0</v>
      </c>
      <c r="K46" s="35">
        <f t="shared" si="34"/>
        <v>0</v>
      </c>
      <c r="L46" s="35">
        <f aca="true" t="shared" si="38" ref="L46:U46">L53+L60+L67+L74+L81+L88</f>
        <v>0</v>
      </c>
      <c r="M46" s="35">
        <f t="shared" si="38"/>
        <v>0</v>
      </c>
      <c r="N46" s="35">
        <f t="shared" si="38"/>
        <v>0</v>
      </c>
      <c r="O46" s="35">
        <f t="shared" si="38"/>
        <v>0</v>
      </c>
      <c r="P46" s="35">
        <f t="shared" si="38"/>
        <v>0</v>
      </c>
      <c r="Q46" s="35">
        <f t="shared" si="38"/>
        <v>0</v>
      </c>
      <c r="R46" s="35">
        <f t="shared" si="38"/>
        <v>0</v>
      </c>
      <c r="S46" s="35">
        <f t="shared" si="38"/>
        <v>0</v>
      </c>
      <c r="T46" s="35">
        <f t="shared" si="38"/>
        <v>0</v>
      </c>
      <c r="U46" s="35">
        <f t="shared" si="38"/>
        <v>0</v>
      </c>
    </row>
    <row r="47" spans="1:21" ht="13.5" hidden="1">
      <c r="A47" s="116"/>
      <c r="B47" s="115"/>
      <c r="C47" s="101"/>
      <c r="D47" s="96"/>
      <c r="E47" s="96"/>
      <c r="F47" s="6">
        <v>2025</v>
      </c>
      <c r="G47" s="35">
        <f t="shared" si="34"/>
        <v>0</v>
      </c>
      <c r="H47" s="35">
        <f t="shared" si="34"/>
        <v>0</v>
      </c>
      <c r="I47" s="35">
        <f t="shared" si="34"/>
        <v>0</v>
      </c>
      <c r="J47" s="35">
        <f t="shared" si="34"/>
        <v>0</v>
      </c>
      <c r="K47" s="35">
        <f t="shared" si="34"/>
        <v>0</v>
      </c>
      <c r="L47" s="35">
        <f aca="true" t="shared" si="39" ref="L47:U47">L54+L61+L68+L75+L82+L89</f>
        <v>0</v>
      </c>
      <c r="M47" s="35">
        <f t="shared" si="39"/>
        <v>0</v>
      </c>
      <c r="N47" s="35">
        <f t="shared" si="39"/>
        <v>0</v>
      </c>
      <c r="O47" s="35">
        <f t="shared" si="39"/>
        <v>0</v>
      </c>
      <c r="P47" s="35">
        <f t="shared" si="39"/>
        <v>0</v>
      </c>
      <c r="Q47" s="35">
        <f t="shared" si="39"/>
        <v>0</v>
      </c>
      <c r="R47" s="35">
        <f t="shared" si="39"/>
        <v>0</v>
      </c>
      <c r="S47" s="35">
        <f t="shared" si="39"/>
        <v>0</v>
      </c>
      <c r="T47" s="35">
        <f t="shared" si="39"/>
        <v>0</v>
      </c>
      <c r="U47" s="35">
        <f t="shared" si="39"/>
        <v>0</v>
      </c>
    </row>
    <row r="48" spans="1:21" ht="13.5" customHeight="1" hidden="1">
      <c r="A48" s="116"/>
      <c r="B48" s="115" t="s">
        <v>29</v>
      </c>
      <c r="C48" s="115"/>
      <c r="D48" s="115"/>
      <c r="E48" s="115"/>
      <c r="F48" s="115"/>
      <c r="G48" s="37">
        <f aca="true" t="shared" si="40" ref="G48:U48">SUM(G42:G47)</f>
        <v>0</v>
      </c>
      <c r="H48" s="37">
        <f t="shared" si="40"/>
        <v>0</v>
      </c>
      <c r="I48" s="37">
        <f t="shared" si="40"/>
        <v>0</v>
      </c>
      <c r="J48" s="37">
        <f t="shared" si="40"/>
        <v>0</v>
      </c>
      <c r="K48" s="37">
        <f t="shared" si="40"/>
        <v>0</v>
      </c>
      <c r="L48" s="37">
        <f t="shared" si="40"/>
        <v>0</v>
      </c>
      <c r="M48" s="37">
        <f t="shared" si="40"/>
        <v>0</v>
      </c>
      <c r="N48" s="37">
        <f t="shared" si="40"/>
        <v>0</v>
      </c>
      <c r="O48" s="37">
        <f t="shared" si="40"/>
        <v>0</v>
      </c>
      <c r="P48" s="37">
        <f t="shared" si="40"/>
        <v>0</v>
      </c>
      <c r="Q48" s="37">
        <f t="shared" si="40"/>
        <v>0</v>
      </c>
      <c r="R48" s="37">
        <f t="shared" si="40"/>
        <v>0</v>
      </c>
      <c r="S48" s="37">
        <f t="shared" si="40"/>
        <v>0</v>
      </c>
      <c r="T48" s="37">
        <f t="shared" si="40"/>
        <v>0</v>
      </c>
      <c r="U48" s="37">
        <f t="shared" si="40"/>
        <v>0</v>
      </c>
    </row>
    <row r="49" spans="1:21" ht="63" customHeight="1">
      <c r="A49" s="113" t="s">
        <v>38</v>
      </c>
      <c r="B49" s="114" t="s">
        <v>39</v>
      </c>
      <c r="C49" s="101" t="s">
        <v>4</v>
      </c>
      <c r="D49" s="96">
        <v>2020</v>
      </c>
      <c r="E49" s="96">
        <v>2025</v>
      </c>
      <c r="F49" s="6">
        <v>2020</v>
      </c>
      <c r="G49" s="38">
        <f aca="true" t="shared" si="41" ref="G49:G54">H49+I49+J49+K49</f>
        <v>0</v>
      </c>
      <c r="H49" s="39"/>
      <c r="I49" s="39"/>
      <c r="J49" s="39"/>
      <c r="K49" s="39"/>
      <c r="L49" s="38">
        <f aca="true" t="shared" si="42" ref="L49:L54">M49+N49+O49+P49</f>
        <v>0</v>
      </c>
      <c r="M49" s="39"/>
      <c r="N49" s="39"/>
      <c r="O49" s="39"/>
      <c r="P49" s="39"/>
      <c r="Q49" s="38">
        <f aca="true" t="shared" si="43" ref="Q49:Q54">R49+S49+T49+U49</f>
        <v>0</v>
      </c>
      <c r="R49" s="39"/>
      <c r="S49" s="39"/>
      <c r="T49" s="39"/>
      <c r="U49" s="39"/>
    </row>
    <row r="50" spans="1:21" ht="12.75" customHeight="1" hidden="1">
      <c r="A50" s="113"/>
      <c r="B50" s="114"/>
      <c r="C50" s="101"/>
      <c r="D50" s="96"/>
      <c r="E50" s="96"/>
      <c r="F50" s="6">
        <v>2021</v>
      </c>
      <c r="G50" s="38">
        <f t="shared" si="41"/>
        <v>0</v>
      </c>
      <c r="H50" s="39"/>
      <c r="I50" s="39"/>
      <c r="J50" s="39"/>
      <c r="K50" s="39"/>
      <c r="L50" s="38">
        <f t="shared" si="42"/>
        <v>0</v>
      </c>
      <c r="M50" s="39"/>
      <c r="N50" s="39"/>
      <c r="O50" s="39"/>
      <c r="P50" s="39"/>
      <c r="Q50" s="38">
        <f t="shared" si="43"/>
        <v>0</v>
      </c>
      <c r="R50" s="39"/>
      <c r="S50" s="39"/>
      <c r="T50" s="39"/>
      <c r="U50" s="39"/>
    </row>
    <row r="51" spans="1:21" ht="12.75" customHeight="1" hidden="1">
      <c r="A51" s="113"/>
      <c r="B51" s="114"/>
      <c r="C51" s="101"/>
      <c r="D51" s="96"/>
      <c r="E51" s="96"/>
      <c r="F51" s="6">
        <v>2022</v>
      </c>
      <c r="G51" s="38">
        <f t="shared" si="41"/>
        <v>0</v>
      </c>
      <c r="H51" s="39"/>
      <c r="I51" s="39"/>
      <c r="J51" s="39"/>
      <c r="K51" s="39"/>
      <c r="L51" s="38">
        <f t="shared" si="42"/>
        <v>0</v>
      </c>
      <c r="M51" s="39"/>
      <c r="N51" s="39"/>
      <c r="O51" s="39"/>
      <c r="P51" s="39"/>
      <c r="Q51" s="38">
        <f t="shared" si="43"/>
        <v>0</v>
      </c>
      <c r="R51" s="39"/>
      <c r="S51" s="39"/>
      <c r="T51" s="39"/>
      <c r="U51" s="39"/>
    </row>
    <row r="52" spans="1:21" ht="12.75" customHeight="1" hidden="1">
      <c r="A52" s="113"/>
      <c r="B52" s="114"/>
      <c r="C52" s="101"/>
      <c r="D52" s="96"/>
      <c r="E52" s="96"/>
      <c r="F52" s="6">
        <v>2023</v>
      </c>
      <c r="G52" s="38">
        <f t="shared" si="41"/>
        <v>0</v>
      </c>
      <c r="H52" s="39"/>
      <c r="I52" s="39"/>
      <c r="J52" s="39"/>
      <c r="K52" s="39"/>
      <c r="L52" s="38">
        <f t="shared" si="42"/>
        <v>0</v>
      </c>
      <c r="M52" s="39"/>
      <c r="N52" s="39"/>
      <c r="O52" s="39"/>
      <c r="P52" s="39"/>
      <c r="Q52" s="38">
        <f t="shared" si="43"/>
        <v>0</v>
      </c>
      <c r="R52" s="39"/>
      <c r="S52" s="39"/>
      <c r="T52" s="39"/>
      <c r="U52" s="39"/>
    </row>
    <row r="53" spans="1:21" ht="12.75" hidden="1">
      <c r="A53" s="113"/>
      <c r="B53" s="114"/>
      <c r="C53" s="101"/>
      <c r="D53" s="96"/>
      <c r="E53" s="96"/>
      <c r="F53" s="6">
        <v>2024</v>
      </c>
      <c r="G53" s="38">
        <f t="shared" si="41"/>
        <v>0</v>
      </c>
      <c r="H53" s="39"/>
      <c r="I53" s="39"/>
      <c r="J53" s="39"/>
      <c r="K53" s="39"/>
      <c r="L53" s="38">
        <f t="shared" si="42"/>
        <v>0</v>
      </c>
      <c r="M53" s="39"/>
      <c r="N53" s="39"/>
      <c r="O53" s="39"/>
      <c r="P53" s="39"/>
      <c r="Q53" s="38">
        <f t="shared" si="43"/>
        <v>0</v>
      </c>
      <c r="R53" s="39"/>
      <c r="S53" s="39"/>
      <c r="T53" s="39"/>
      <c r="U53" s="39"/>
    </row>
    <row r="54" spans="1:21" ht="12.75" hidden="1">
      <c r="A54" s="113"/>
      <c r="B54" s="114"/>
      <c r="C54" s="101"/>
      <c r="D54" s="96"/>
      <c r="E54" s="96"/>
      <c r="F54" s="6">
        <v>2025</v>
      </c>
      <c r="G54" s="38">
        <f t="shared" si="41"/>
        <v>0</v>
      </c>
      <c r="H54" s="39"/>
      <c r="I54" s="39"/>
      <c r="J54" s="39"/>
      <c r="K54" s="39"/>
      <c r="L54" s="38">
        <f t="shared" si="42"/>
        <v>0</v>
      </c>
      <c r="M54" s="39"/>
      <c r="N54" s="39"/>
      <c r="O54" s="39"/>
      <c r="P54" s="39"/>
      <c r="Q54" s="38">
        <f t="shared" si="43"/>
        <v>0</v>
      </c>
      <c r="R54" s="39"/>
      <c r="S54" s="39"/>
      <c r="T54" s="39"/>
      <c r="U54" s="39"/>
    </row>
    <row r="55" spans="1:21" ht="13.5" customHeight="1" hidden="1">
      <c r="A55" s="113"/>
      <c r="B55" s="115" t="s">
        <v>33</v>
      </c>
      <c r="C55" s="115"/>
      <c r="D55" s="115"/>
      <c r="E55" s="115"/>
      <c r="F55" s="115"/>
      <c r="G55" s="37">
        <f>G49+G50+G51+G52+G53+G54</f>
        <v>0</v>
      </c>
      <c r="H55" s="37">
        <f>SUM(H49:H54)</f>
        <v>0</v>
      </c>
      <c r="I55" s="37">
        <f>SUM(I49:I54)</f>
        <v>0</v>
      </c>
      <c r="J55" s="37">
        <f>SUM(J49:J54)</f>
        <v>0</v>
      </c>
      <c r="K55" s="37">
        <f>SUM(K49:K54)</f>
        <v>0</v>
      </c>
      <c r="L55" s="37">
        <f>L49+L50+L51+L52+L53+L54</f>
        <v>0</v>
      </c>
      <c r="M55" s="37">
        <f>SUM(M49:M54)</f>
        <v>0</v>
      </c>
      <c r="N55" s="37">
        <f>SUM(N49:N54)</f>
        <v>0</v>
      </c>
      <c r="O55" s="37">
        <f>SUM(O49:O54)</f>
        <v>0</v>
      </c>
      <c r="P55" s="37">
        <f>SUM(P49:P54)</f>
        <v>0</v>
      </c>
      <c r="Q55" s="37">
        <f>Q49+Q50+Q51+Q52+Q53+Q54</f>
        <v>0</v>
      </c>
      <c r="R55" s="37">
        <f>SUM(R49:R54)</f>
        <v>0</v>
      </c>
      <c r="S55" s="37">
        <f>SUM(S49:S54)</f>
        <v>0</v>
      </c>
      <c r="T55" s="37">
        <f>SUM(T49:T54)</f>
        <v>0</v>
      </c>
      <c r="U55" s="37">
        <f>SUM(U49:U54)</f>
        <v>0</v>
      </c>
    </row>
    <row r="56" spans="1:21" ht="154.5" customHeight="1">
      <c r="A56" s="113" t="s">
        <v>40</v>
      </c>
      <c r="B56" s="114" t="s">
        <v>41</v>
      </c>
      <c r="C56" s="101" t="s">
        <v>4</v>
      </c>
      <c r="D56" s="96">
        <v>2020</v>
      </c>
      <c r="E56" s="96">
        <v>2025</v>
      </c>
      <c r="F56" s="6">
        <v>2020</v>
      </c>
      <c r="G56" s="38">
        <f aca="true" t="shared" si="44" ref="G56:G61">H56+I56+J56+K56</f>
        <v>0</v>
      </c>
      <c r="H56" s="39"/>
      <c r="I56" s="39"/>
      <c r="J56" s="39"/>
      <c r="K56" s="39"/>
      <c r="L56" s="38">
        <f aca="true" t="shared" si="45" ref="L56:L61">M56+N56+O56+P56</f>
        <v>0</v>
      </c>
      <c r="M56" s="39"/>
      <c r="N56" s="39"/>
      <c r="O56" s="39"/>
      <c r="P56" s="39"/>
      <c r="Q56" s="38">
        <f aca="true" t="shared" si="46" ref="Q56:Q61">R56+S56+T56+U56</f>
        <v>0</v>
      </c>
      <c r="R56" s="39"/>
      <c r="S56" s="39"/>
      <c r="T56" s="39"/>
      <c r="U56" s="39"/>
    </row>
    <row r="57" spans="1:21" ht="36.75" customHeight="1" hidden="1">
      <c r="A57" s="113"/>
      <c r="B57" s="114"/>
      <c r="C57" s="101"/>
      <c r="D57" s="96"/>
      <c r="E57" s="96"/>
      <c r="F57" s="6">
        <v>2021</v>
      </c>
      <c r="G57" s="38">
        <f t="shared" si="44"/>
        <v>0</v>
      </c>
      <c r="H57" s="39"/>
      <c r="I57" s="39"/>
      <c r="J57" s="39"/>
      <c r="K57" s="39"/>
      <c r="L57" s="38">
        <f t="shared" si="45"/>
        <v>0</v>
      </c>
      <c r="M57" s="39"/>
      <c r="N57" s="39"/>
      <c r="O57" s="39"/>
      <c r="P57" s="39"/>
      <c r="Q57" s="38">
        <f t="shared" si="46"/>
        <v>0</v>
      </c>
      <c r="R57" s="39"/>
      <c r="S57" s="39"/>
      <c r="T57" s="39"/>
      <c r="U57" s="39"/>
    </row>
    <row r="58" spans="1:21" ht="36.75" customHeight="1" hidden="1">
      <c r="A58" s="113"/>
      <c r="B58" s="114"/>
      <c r="C58" s="101"/>
      <c r="D58" s="96"/>
      <c r="E58" s="96"/>
      <c r="F58" s="6">
        <v>2022</v>
      </c>
      <c r="G58" s="38">
        <f t="shared" si="44"/>
        <v>0</v>
      </c>
      <c r="H58" s="39"/>
      <c r="I58" s="39"/>
      <c r="J58" s="39"/>
      <c r="K58" s="39"/>
      <c r="L58" s="38">
        <f t="shared" si="45"/>
        <v>0</v>
      </c>
      <c r="M58" s="39"/>
      <c r="N58" s="39"/>
      <c r="O58" s="39"/>
      <c r="P58" s="39"/>
      <c r="Q58" s="38">
        <f t="shared" si="46"/>
        <v>0</v>
      </c>
      <c r="R58" s="39"/>
      <c r="S58" s="39"/>
      <c r="T58" s="39"/>
      <c r="U58" s="39"/>
    </row>
    <row r="59" spans="1:21" ht="12.75" hidden="1">
      <c r="A59" s="113"/>
      <c r="B59" s="114"/>
      <c r="C59" s="101"/>
      <c r="D59" s="96"/>
      <c r="E59" s="96"/>
      <c r="F59" s="6">
        <v>2023</v>
      </c>
      <c r="G59" s="38">
        <f t="shared" si="44"/>
        <v>0</v>
      </c>
      <c r="H59" s="39"/>
      <c r="I59" s="39"/>
      <c r="J59" s="39"/>
      <c r="K59" s="39"/>
      <c r="L59" s="38">
        <f t="shared" si="45"/>
        <v>0</v>
      </c>
      <c r="M59" s="39"/>
      <c r="N59" s="39"/>
      <c r="O59" s="39"/>
      <c r="P59" s="39"/>
      <c r="Q59" s="38">
        <f t="shared" si="46"/>
        <v>0</v>
      </c>
      <c r="R59" s="39"/>
      <c r="S59" s="39"/>
      <c r="T59" s="39"/>
      <c r="U59" s="39"/>
    </row>
    <row r="60" spans="1:21" ht="17.25" customHeight="1" hidden="1">
      <c r="A60" s="113"/>
      <c r="B60" s="114"/>
      <c r="C60" s="101"/>
      <c r="D60" s="96"/>
      <c r="E60" s="96"/>
      <c r="F60" s="6">
        <v>2024</v>
      </c>
      <c r="G60" s="38">
        <f t="shared" si="44"/>
        <v>0</v>
      </c>
      <c r="H60" s="39"/>
      <c r="I60" s="39"/>
      <c r="J60" s="39"/>
      <c r="K60" s="39"/>
      <c r="L60" s="38">
        <f t="shared" si="45"/>
        <v>0</v>
      </c>
      <c r="M60" s="39"/>
      <c r="N60" s="39"/>
      <c r="O60" s="39"/>
      <c r="P60" s="39"/>
      <c r="Q60" s="38">
        <f t="shared" si="46"/>
        <v>0</v>
      </c>
      <c r="R60" s="39"/>
      <c r="S60" s="39"/>
      <c r="T60" s="39"/>
      <c r="U60" s="39"/>
    </row>
    <row r="61" spans="1:21" ht="12.75" hidden="1">
      <c r="A61" s="113"/>
      <c r="B61" s="114"/>
      <c r="C61" s="101"/>
      <c r="D61" s="96"/>
      <c r="E61" s="96"/>
      <c r="F61" s="6">
        <v>2025</v>
      </c>
      <c r="G61" s="38">
        <f t="shared" si="44"/>
        <v>0</v>
      </c>
      <c r="H61" s="39"/>
      <c r="I61" s="39"/>
      <c r="J61" s="39"/>
      <c r="K61" s="39"/>
      <c r="L61" s="38">
        <f t="shared" si="45"/>
        <v>0</v>
      </c>
      <c r="M61" s="39"/>
      <c r="N61" s="39"/>
      <c r="O61" s="39"/>
      <c r="P61" s="39"/>
      <c r="Q61" s="38">
        <f t="shared" si="46"/>
        <v>0</v>
      </c>
      <c r="R61" s="39"/>
      <c r="S61" s="39"/>
      <c r="T61" s="39"/>
      <c r="U61" s="39"/>
    </row>
    <row r="62" spans="1:21" ht="13.5" customHeight="1" hidden="1">
      <c r="A62" s="113"/>
      <c r="B62" s="115" t="s">
        <v>33</v>
      </c>
      <c r="C62" s="115"/>
      <c r="D62" s="115"/>
      <c r="E62" s="115"/>
      <c r="F62" s="115"/>
      <c r="G62" s="37">
        <f aca="true" t="shared" si="47" ref="G62:U62">SUM(G56:G61)</f>
        <v>0</v>
      </c>
      <c r="H62" s="37">
        <f t="shared" si="47"/>
        <v>0</v>
      </c>
      <c r="I62" s="37">
        <f t="shared" si="47"/>
        <v>0</v>
      </c>
      <c r="J62" s="37">
        <f t="shared" si="47"/>
        <v>0</v>
      </c>
      <c r="K62" s="37">
        <f t="shared" si="47"/>
        <v>0</v>
      </c>
      <c r="L62" s="37">
        <f t="shared" si="47"/>
        <v>0</v>
      </c>
      <c r="M62" s="37">
        <f t="shared" si="47"/>
        <v>0</v>
      </c>
      <c r="N62" s="37">
        <f t="shared" si="47"/>
        <v>0</v>
      </c>
      <c r="O62" s="37">
        <f t="shared" si="47"/>
        <v>0</v>
      </c>
      <c r="P62" s="37">
        <f t="shared" si="47"/>
        <v>0</v>
      </c>
      <c r="Q62" s="37">
        <f t="shared" si="47"/>
        <v>0</v>
      </c>
      <c r="R62" s="37">
        <f t="shared" si="47"/>
        <v>0</v>
      </c>
      <c r="S62" s="37">
        <f t="shared" si="47"/>
        <v>0</v>
      </c>
      <c r="T62" s="37">
        <f t="shared" si="47"/>
        <v>0</v>
      </c>
      <c r="U62" s="37">
        <f t="shared" si="47"/>
        <v>0</v>
      </c>
    </row>
    <row r="63" spans="1:21" ht="116.25" customHeight="1">
      <c r="A63" s="113" t="s">
        <v>42</v>
      </c>
      <c r="B63" s="114" t="s">
        <v>43</v>
      </c>
      <c r="C63" s="101" t="s">
        <v>4</v>
      </c>
      <c r="D63" s="96">
        <v>2020</v>
      </c>
      <c r="E63" s="96">
        <v>2025</v>
      </c>
      <c r="F63" s="6">
        <v>2020</v>
      </c>
      <c r="G63" s="38">
        <f aca="true" t="shared" si="48" ref="G63:G68">H63+I63+J63+K63</f>
        <v>0</v>
      </c>
      <c r="H63" s="39"/>
      <c r="I63" s="39"/>
      <c r="J63" s="39"/>
      <c r="K63" s="39"/>
      <c r="L63" s="38">
        <f aca="true" t="shared" si="49" ref="L63:L68">M63+N63+O63+P63</f>
        <v>0</v>
      </c>
      <c r="M63" s="39"/>
      <c r="N63" s="39"/>
      <c r="O63" s="39"/>
      <c r="P63" s="39"/>
      <c r="Q63" s="38">
        <f aca="true" t="shared" si="50" ref="Q63:Q68">R63+S63+T63+U63</f>
        <v>0</v>
      </c>
      <c r="R63" s="39"/>
      <c r="S63" s="39"/>
      <c r="T63" s="39"/>
      <c r="U63" s="39"/>
    </row>
    <row r="64" spans="1:21" ht="21" customHeight="1" hidden="1">
      <c r="A64" s="113"/>
      <c r="B64" s="114"/>
      <c r="C64" s="101"/>
      <c r="D64" s="96"/>
      <c r="E64" s="96"/>
      <c r="F64" s="6">
        <v>2021</v>
      </c>
      <c r="G64" s="38">
        <f t="shared" si="48"/>
        <v>0</v>
      </c>
      <c r="H64" s="39"/>
      <c r="I64" s="39"/>
      <c r="J64" s="39"/>
      <c r="K64" s="39"/>
      <c r="L64" s="38">
        <f t="shared" si="49"/>
        <v>0</v>
      </c>
      <c r="M64" s="39"/>
      <c r="N64" s="39"/>
      <c r="O64" s="39"/>
      <c r="P64" s="39"/>
      <c r="Q64" s="38">
        <f t="shared" si="50"/>
        <v>0</v>
      </c>
      <c r="R64" s="39"/>
      <c r="S64" s="39"/>
      <c r="T64" s="39"/>
      <c r="U64" s="39"/>
    </row>
    <row r="65" spans="1:21" ht="18" customHeight="1" hidden="1">
      <c r="A65" s="113"/>
      <c r="B65" s="114"/>
      <c r="C65" s="101"/>
      <c r="D65" s="96"/>
      <c r="E65" s="96"/>
      <c r="F65" s="6">
        <v>2022</v>
      </c>
      <c r="G65" s="38">
        <f t="shared" si="48"/>
        <v>0</v>
      </c>
      <c r="H65" s="39"/>
      <c r="I65" s="39"/>
      <c r="J65" s="39"/>
      <c r="K65" s="39"/>
      <c r="L65" s="38">
        <f t="shared" si="49"/>
        <v>0</v>
      </c>
      <c r="M65" s="39"/>
      <c r="N65" s="39"/>
      <c r="O65" s="39"/>
      <c r="P65" s="39"/>
      <c r="Q65" s="38">
        <f t="shared" si="50"/>
        <v>0</v>
      </c>
      <c r="R65" s="39"/>
      <c r="S65" s="39"/>
      <c r="T65" s="39"/>
      <c r="U65" s="39"/>
    </row>
    <row r="66" spans="1:21" ht="18" customHeight="1" hidden="1">
      <c r="A66" s="113"/>
      <c r="B66" s="114"/>
      <c r="C66" s="101"/>
      <c r="D66" s="96"/>
      <c r="E66" s="96"/>
      <c r="F66" s="6">
        <v>2023</v>
      </c>
      <c r="G66" s="38">
        <f t="shared" si="48"/>
        <v>0</v>
      </c>
      <c r="H66" s="39"/>
      <c r="I66" s="39"/>
      <c r="J66" s="39"/>
      <c r="K66" s="39"/>
      <c r="L66" s="38">
        <f t="shared" si="49"/>
        <v>0</v>
      </c>
      <c r="M66" s="39"/>
      <c r="N66" s="39"/>
      <c r="O66" s="39"/>
      <c r="P66" s="39"/>
      <c r="Q66" s="38">
        <f t="shared" si="50"/>
        <v>0</v>
      </c>
      <c r="R66" s="39"/>
      <c r="S66" s="39"/>
      <c r="T66" s="39"/>
      <c r="U66" s="39"/>
    </row>
    <row r="67" spans="1:21" ht="18.75" customHeight="1" hidden="1">
      <c r="A67" s="113"/>
      <c r="B67" s="114"/>
      <c r="C67" s="101"/>
      <c r="D67" s="96"/>
      <c r="E67" s="96"/>
      <c r="F67" s="6">
        <v>2024</v>
      </c>
      <c r="G67" s="38">
        <f t="shared" si="48"/>
        <v>0</v>
      </c>
      <c r="H67" s="39"/>
      <c r="I67" s="39"/>
      <c r="J67" s="39"/>
      <c r="K67" s="39"/>
      <c r="L67" s="38">
        <f t="shared" si="49"/>
        <v>0</v>
      </c>
      <c r="M67" s="39"/>
      <c r="N67" s="39"/>
      <c r="O67" s="39"/>
      <c r="P67" s="39"/>
      <c r="Q67" s="38">
        <f t="shared" si="50"/>
        <v>0</v>
      </c>
      <c r="R67" s="39"/>
      <c r="S67" s="39"/>
      <c r="T67" s="39"/>
      <c r="U67" s="39"/>
    </row>
    <row r="68" spans="1:21" ht="18.75" customHeight="1" hidden="1">
      <c r="A68" s="113"/>
      <c r="B68" s="114"/>
      <c r="C68" s="101"/>
      <c r="D68" s="96"/>
      <c r="E68" s="96"/>
      <c r="F68" s="6">
        <v>2025</v>
      </c>
      <c r="G68" s="38">
        <f t="shared" si="48"/>
        <v>0</v>
      </c>
      <c r="H68" s="39"/>
      <c r="I68" s="39"/>
      <c r="J68" s="39"/>
      <c r="K68" s="39"/>
      <c r="L68" s="38">
        <f t="shared" si="49"/>
        <v>0</v>
      </c>
      <c r="M68" s="39"/>
      <c r="N68" s="39"/>
      <c r="O68" s="39"/>
      <c r="P68" s="39"/>
      <c r="Q68" s="38">
        <f t="shared" si="50"/>
        <v>0</v>
      </c>
      <c r="R68" s="39"/>
      <c r="S68" s="39"/>
      <c r="T68" s="39"/>
      <c r="U68" s="39"/>
    </row>
    <row r="69" spans="1:21" ht="13.5" hidden="1">
      <c r="A69" s="113"/>
      <c r="B69" s="115" t="s">
        <v>33</v>
      </c>
      <c r="C69" s="115"/>
      <c r="D69" s="115"/>
      <c r="E69" s="115"/>
      <c r="F69" s="115"/>
      <c r="G69" s="37">
        <f aca="true" t="shared" si="51" ref="G69:U69">SUM(G63:G68)</f>
        <v>0</v>
      </c>
      <c r="H69" s="37">
        <f t="shared" si="51"/>
        <v>0</v>
      </c>
      <c r="I69" s="37">
        <f t="shared" si="51"/>
        <v>0</v>
      </c>
      <c r="J69" s="37">
        <f t="shared" si="51"/>
        <v>0</v>
      </c>
      <c r="K69" s="37">
        <f t="shared" si="51"/>
        <v>0</v>
      </c>
      <c r="L69" s="37">
        <f t="shared" si="51"/>
        <v>0</v>
      </c>
      <c r="M69" s="37">
        <f t="shared" si="51"/>
        <v>0</v>
      </c>
      <c r="N69" s="37">
        <f t="shared" si="51"/>
        <v>0</v>
      </c>
      <c r="O69" s="37">
        <f t="shared" si="51"/>
        <v>0</v>
      </c>
      <c r="P69" s="37">
        <f t="shared" si="51"/>
        <v>0</v>
      </c>
      <c r="Q69" s="37">
        <f t="shared" si="51"/>
        <v>0</v>
      </c>
      <c r="R69" s="37">
        <f t="shared" si="51"/>
        <v>0</v>
      </c>
      <c r="S69" s="37">
        <f t="shared" si="51"/>
        <v>0</v>
      </c>
      <c r="T69" s="37">
        <f t="shared" si="51"/>
        <v>0</v>
      </c>
      <c r="U69" s="37">
        <f t="shared" si="51"/>
        <v>0</v>
      </c>
    </row>
    <row r="70" spans="1:21" ht="43.5" customHeight="1">
      <c r="A70" s="113" t="s">
        <v>44</v>
      </c>
      <c r="B70" s="114" t="s">
        <v>45</v>
      </c>
      <c r="C70" s="101" t="s">
        <v>4</v>
      </c>
      <c r="D70" s="96">
        <v>2020</v>
      </c>
      <c r="E70" s="96">
        <v>2025</v>
      </c>
      <c r="F70" s="6">
        <v>2020</v>
      </c>
      <c r="G70" s="38">
        <f aca="true" t="shared" si="52" ref="G70:G75">H70+I70+J70+K70</f>
        <v>0</v>
      </c>
      <c r="H70" s="39"/>
      <c r="I70" s="39"/>
      <c r="J70" s="39"/>
      <c r="K70" s="39"/>
      <c r="L70" s="38">
        <f aca="true" t="shared" si="53" ref="L70:L75">M70+N70+O70+P70</f>
        <v>0</v>
      </c>
      <c r="M70" s="39"/>
      <c r="N70" s="39"/>
      <c r="O70" s="39"/>
      <c r="P70" s="39"/>
      <c r="Q70" s="38">
        <f aca="true" t="shared" si="54" ref="Q70:Q75">R70+S70+T70+U70</f>
        <v>0</v>
      </c>
      <c r="R70" s="39"/>
      <c r="S70" s="39"/>
      <c r="T70" s="39"/>
      <c r="U70" s="39"/>
    </row>
    <row r="71" spans="1:21" ht="18.75" customHeight="1" hidden="1">
      <c r="A71" s="113"/>
      <c r="B71" s="114"/>
      <c r="C71" s="101"/>
      <c r="D71" s="96"/>
      <c r="E71" s="96"/>
      <c r="F71" s="6">
        <v>2021</v>
      </c>
      <c r="G71" s="38">
        <f t="shared" si="52"/>
        <v>0</v>
      </c>
      <c r="H71" s="39"/>
      <c r="I71" s="39"/>
      <c r="J71" s="39"/>
      <c r="K71" s="39"/>
      <c r="L71" s="38">
        <f t="shared" si="53"/>
        <v>0</v>
      </c>
      <c r="M71" s="39"/>
      <c r="N71" s="39"/>
      <c r="O71" s="39"/>
      <c r="P71" s="39"/>
      <c r="Q71" s="38">
        <f t="shared" si="54"/>
        <v>0</v>
      </c>
      <c r="R71" s="39"/>
      <c r="S71" s="39"/>
      <c r="T71" s="39"/>
      <c r="U71" s="39"/>
    </row>
    <row r="72" spans="1:21" ht="18.75" customHeight="1" hidden="1">
      <c r="A72" s="113"/>
      <c r="B72" s="114"/>
      <c r="C72" s="101"/>
      <c r="D72" s="96"/>
      <c r="E72" s="96"/>
      <c r="F72" s="6">
        <v>2022</v>
      </c>
      <c r="G72" s="38">
        <f t="shared" si="52"/>
        <v>0</v>
      </c>
      <c r="H72" s="39"/>
      <c r="I72" s="39"/>
      <c r="J72" s="39"/>
      <c r="K72" s="39"/>
      <c r="L72" s="38">
        <f t="shared" si="53"/>
        <v>0</v>
      </c>
      <c r="M72" s="39"/>
      <c r="N72" s="39"/>
      <c r="O72" s="39"/>
      <c r="P72" s="39"/>
      <c r="Q72" s="38">
        <f t="shared" si="54"/>
        <v>0</v>
      </c>
      <c r="R72" s="39"/>
      <c r="S72" s="39"/>
      <c r="T72" s="39"/>
      <c r="U72" s="39"/>
    </row>
    <row r="73" spans="1:21" ht="18.75" customHeight="1" hidden="1">
      <c r="A73" s="113"/>
      <c r="B73" s="114"/>
      <c r="C73" s="101"/>
      <c r="D73" s="96"/>
      <c r="E73" s="96"/>
      <c r="F73" s="6">
        <v>2023</v>
      </c>
      <c r="G73" s="38">
        <f t="shared" si="52"/>
        <v>0</v>
      </c>
      <c r="H73" s="39"/>
      <c r="I73" s="39"/>
      <c r="J73" s="39"/>
      <c r="K73" s="39"/>
      <c r="L73" s="38">
        <f t="shared" si="53"/>
        <v>0</v>
      </c>
      <c r="M73" s="39"/>
      <c r="N73" s="39"/>
      <c r="O73" s="39"/>
      <c r="P73" s="39"/>
      <c r="Q73" s="38">
        <f t="shared" si="54"/>
        <v>0</v>
      </c>
      <c r="R73" s="39"/>
      <c r="S73" s="39"/>
      <c r="T73" s="39"/>
      <c r="U73" s="39"/>
    </row>
    <row r="74" spans="1:21" ht="18.75" customHeight="1" hidden="1">
      <c r="A74" s="113"/>
      <c r="B74" s="114"/>
      <c r="C74" s="101"/>
      <c r="D74" s="96"/>
      <c r="E74" s="96"/>
      <c r="F74" s="6">
        <v>2024</v>
      </c>
      <c r="G74" s="38">
        <f t="shared" si="52"/>
        <v>0</v>
      </c>
      <c r="H74" s="39"/>
      <c r="I74" s="39"/>
      <c r="J74" s="39"/>
      <c r="K74" s="39"/>
      <c r="L74" s="38">
        <f t="shared" si="53"/>
        <v>0</v>
      </c>
      <c r="M74" s="39"/>
      <c r="N74" s="39"/>
      <c r="O74" s="39"/>
      <c r="P74" s="39"/>
      <c r="Q74" s="38">
        <f t="shared" si="54"/>
        <v>0</v>
      </c>
      <c r="R74" s="39"/>
      <c r="S74" s="39"/>
      <c r="T74" s="39"/>
      <c r="U74" s="39"/>
    </row>
    <row r="75" spans="1:21" ht="18" customHeight="1" hidden="1">
      <c r="A75" s="113"/>
      <c r="B75" s="114"/>
      <c r="C75" s="101"/>
      <c r="D75" s="96"/>
      <c r="E75" s="96"/>
      <c r="F75" s="6">
        <v>2025</v>
      </c>
      <c r="G75" s="38">
        <f t="shared" si="52"/>
        <v>0</v>
      </c>
      <c r="H75" s="39"/>
      <c r="I75" s="39"/>
      <c r="J75" s="39"/>
      <c r="K75" s="39"/>
      <c r="L75" s="38">
        <f t="shared" si="53"/>
        <v>0</v>
      </c>
      <c r="M75" s="39"/>
      <c r="N75" s="39"/>
      <c r="O75" s="39"/>
      <c r="P75" s="39"/>
      <c r="Q75" s="38">
        <f t="shared" si="54"/>
        <v>0</v>
      </c>
      <c r="R75" s="39"/>
      <c r="S75" s="39"/>
      <c r="T75" s="39"/>
      <c r="U75" s="39"/>
    </row>
    <row r="76" spans="1:21" ht="13.5" customHeight="1" hidden="1">
      <c r="A76" s="113"/>
      <c r="B76" s="115" t="s">
        <v>33</v>
      </c>
      <c r="C76" s="115"/>
      <c r="D76" s="115"/>
      <c r="E76" s="115"/>
      <c r="F76" s="115"/>
      <c r="G76" s="37">
        <f aca="true" t="shared" si="55" ref="G76:U76">SUM(G70:G75)</f>
        <v>0</v>
      </c>
      <c r="H76" s="37">
        <f t="shared" si="55"/>
        <v>0</v>
      </c>
      <c r="I76" s="37">
        <f t="shared" si="55"/>
        <v>0</v>
      </c>
      <c r="J76" s="37">
        <f t="shared" si="55"/>
        <v>0</v>
      </c>
      <c r="K76" s="37">
        <f t="shared" si="55"/>
        <v>0</v>
      </c>
      <c r="L76" s="37">
        <f t="shared" si="55"/>
        <v>0</v>
      </c>
      <c r="M76" s="37">
        <f t="shared" si="55"/>
        <v>0</v>
      </c>
      <c r="N76" s="37">
        <f t="shared" si="55"/>
        <v>0</v>
      </c>
      <c r="O76" s="37">
        <f t="shared" si="55"/>
        <v>0</v>
      </c>
      <c r="P76" s="37">
        <f t="shared" si="55"/>
        <v>0</v>
      </c>
      <c r="Q76" s="37">
        <f t="shared" si="55"/>
        <v>0</v>
      </c>
      <c r="R76" s="37">
        <f t="shared" si="55"/>
        <v>0</v>
      </c>
      <c r="S76" s="37">
        <f t="shared" si="55"/>
        <v>0</v>
      </c>
      <c r="T76" s="37">
        <f t="shared" si="55"/>
        <v>0</v>
      </c>
      <c r="U76" s="37">
        <f t="shared" si="55"/>
        <v>0</v>
      </c>
    </row>
    <row r="77" spans="1:21" ht="76.5" customHeight="1">
      <c r="A77" s="113" t="s">
        <v>46</v>
      </c>
      <c r="B77" s="114" t="s">
        <v>47</v>
      </c>
      <c r="C77" s="101" t="s">
        <v>4</v>
      </c>
      <c r="D77" s="96">
        <v>2020</v>
      </c>
      <c r="E77" s="96">
        <v>2025</v>
      </c>
      <c r="F77" s="6">
        <v>2020</v>
      </c>
      <c r="G77" s="38">
        <f>H77+I77+J77+K77</f>
        <v>0</v>
      </c>
      <c r="H77" s="37"/>
      <c r="I77" s="37"/>
      <c r="J77" s="37"/>
      <c r="K77" s="37"/>
      <c r="L77" s="38">
        <f>M77+N77+O77+P77</f>
        <v>0</v>
      </c>
      <c r="M77" s="37"/>
      <c r="N77" s="37"/>
      <c r="O77" s="37"/>
      <c r="P77" s="37"/>
      <c r="Q77" s="38">
        <f>R77+S77+T77+U77</f>
        <v>0</v>
      </c>
      <c r="R77" s="37"/>
      <c r="S77" s="37"/>
      <c r="T77" s="37"/>
      <c r="U77" s="37"/>
    </row>
    <row r="78" spans="1:21" ht="12.75" customHeight="1" hidden="1">
      <c r="A78" s="113"/>
      <c r="B78" s="114"/>
      <c r="C78" s="101"/>
      <c r="D78" s="96"/>
      <c r="E78" s="96"/>
      <c r="F78" s="6">
        <v>2021</v>
      </c>
      <c r="G78" s="38"/>
      <c r="H78" s="37"/>
      <c r="I78" s="37"/>
      <c r="J78" s="37"/>
      <c r="K78" s="37"/>
      <c r="L78" s="38"/>
      <c r="M78" s="37"/>
      <c r="N78" s="37"/>
      <c r="O78" s="37"/>
      <c r="P78" s="37"/>
      <c r="Q78" s="38"/>
      <c r="R78" s="37"/>
      <c r="S78" s="37"/>
      <c r="T78" s="37"/>
      <c r="U78" s="37"/>
    </row>
    <row r="79" spans="1:21" ht="12.75" customHeight="1" hidden="1">
      <c r="A79" s="113"/>
      <c r="B79" s="114"/>
      <c r="C79" s="101"/>
      <c r="D79" s="96"/>
      <c r="E79" s="96"/>
      <c r="F79" s="6">
        <v>2022</v>
      </c>
      <c r="G79" s="38"/>
      <c r="H79" s="37"/>
      <c r="I79" s="37"/>
      <c r="J79" s="37"/>
      <c r="K79" s="37"/>
      <c r="L79" s="38"/>
      <c r="M79" s="37"/>
      <c r="N79" s="37"/>
      <c r="O79" s="37"/>
      <c r="P79" s="37"/>
      <c r="Q79" s="38"/>
      <c r="R79" s="37"/>
      <c r="S79" s="37"/>
      <c r="T79" s="37"/>
      <c r="U79" s="37"/>
    </row>
    <row r="80" spans="1:21" ht="12.75" customHeight="1" hidden="1">
      <c r="A80" s="113"/>
      <c r="B80" s="114"/>
      <c r="C80" s="101"/>
      <c r="D80" s="96"/>
      <c r="E80" s="96"/>
      <c r="F80" s="6">
        <v>2023</v>
      </c>
      <c r="G80" s="38"/>
      <c r="H80" s="37"/>
      <c r="I80" s="37"/>
      <c r="J80" s="37"/>
      <c r="K80" s="37"/>
      <c r="L80" s="38"/>
      <c r="M80" s="37"/>
      <c r="N80" s="37"/>
      <c r="O80" s="37"/>
      <c r="P80" s="37"/>
      <c r="Q80" s="38"/>
      <c r="R80" s="37"/>
      <c r="S80" s="37"/>
      <c r="T80" s="37"/>
      <c r="U80" s="37"/>
    </row>
    <row r="81" spans="1:21" ht="12.75" hidden="1">
      <c r="A81" s="113"/>
      <c r="B81" s="114"/>
      <c r="C81" s="101"/>
      <c r="D81" s="96"/>
      <c r="E81" s="96"/>
      <c r="F81" s="6">
        <v>2024</v>
      </c>
      <c r="G81" s="38">
        <f>H81+I81+J81+K81</f>
        <v>0</v>
      </c>
      <c r="H81" s="37"/>
      <c r="I81" s="37"/>
      <c r="J81" s="37"/>
      <c r="K81" s="37"/>
      <c r="L81" s="38">
        <f>M81+N81+O81+P81</f>
        <v>0</v>
      </c>
      <c r="M81" s="37"/>
      <c r="N81" s="37"/>
      <c r="O81" s="37"/>
      <c r="P81" s="37"/>
      <c r="Q81" s="38">
        <f>R81+S81+T81+U81</f>
        <v>0</v>
      </c>
      <c r="R81" s="37"/>
      <c r="S81" s="37"/>
      <c r="T81" s="37"/>
      <c r="U81" s="37"/>
    </row>
    <row r="82" spans="1:21" ht="12.75" hidden="1">
      <c r="A82" s="113"/>
      <c r="B82" s="114"/>
      <c r="C82" s="101"/>
      <c r="D82" s="96"/>
      <c r="E82" s="96"/>
      <c r="F82" s="6">
        <v>2025</v>
      </c>
      <c r="G82" s="38">
        <f>H82+I82+J82+K82</f>
        <v>0</v>
      </c>
      <c r="H82" s="37"/>
      <c r="I82" s="37"/>
      <c r="J82" s="37"/>
      <c r="K82" s="37"/>
      <c r="L82" s="38">
        <f>M82+N82+O82+P82</f>
        <v>0</v>
      </c>
      <c r="M82" s="37"/>
      <c r="N82" s="37"/>
      <c r="O82" s="37"/>
      <c r="P82" s="37"/>
      <c r="Q82" s="38">
        <f>R82+S82+T82+U82</f>
        <v>0</v>
      </c>
      <c r="R82" s="37"/>
      <c r="S82" s="37"/>
      <c r="T82" s="37"/>
      <c r="U82" s="37"/>
    </row>
    <row r="83" spans="1:21" ht="13.5" customHeight="1" hidden="1">
      <c r="A83" s="113"/>
      <c r="B83" s="115" t="s">
        <v>33</v>
      </c>
      <c r="C83" s="115"/>
      <c r="D83" s="115"/>
      <c r="E83" s="115"/>
      <c r="F83" s="115"/>
      <c r="G83" s="37">
        <f aca="true" t="shared" si="56" ref="G83:U83">SUM(G77:G82)</f>
        <v>0</v>
      </c>
      <c r="H83" s="37">
        <f t="shared" si="56"/>
        <v>0</v>
      </c>
      <c r="I83" s="37">
        <f t="shared" si="56"/>
        <v>0</v>
      </c>
      <c r="J83" s="37">
        <f t="shared" si="56"/>
        <v>0</v>
      </c>
      <c r="K83" s="37">
        <f t="shared" si="56"/>
        <v>0</v>
      </c>
      <c r="L83" s="37">
        <f t="shared" si="56"/>
        <v>0</v>
      </c>
      <c r="M83" s="37">
        <f t="shared" si="56"/>
        <v>0</v>
      </c>
      <c r="N83" s="37">
        <f t="shared" si="56"/>
        <v>0</v>
      </c>
      <c r="O83" s="37">
        <f t="shared" si="56"/>
        <v>0</v>
      </c>
      <c r="P83" s="37">
        <f t="shared" si="56"/>
        <v>0</v>
      </c>
      <c r="Q83" s="37">
        <f t="shared" si="56"/>
        <v>0</v>
      </c>
      <c r="R83" s="37">
        <f t="shared" si="56"/>
        <v>0</v>
      </c>
      <c r="S83" s="37">
        <f t="shared" si="56"/>
        <v>0</v>
      </c>
      <c r="T83" s="37">
        <f t="shared" si="56"/>
        <v>0</v>
      </c>
      <c r="U83" s="37">
        <f t="shared" si="56"/>
        <v>0</v>
      </c>
    </row>
    <row r="84" spans="1:21" ht="43.5" customHeight="1">
      <c r="A84" s="113" t="s">
        <v>48</v>
      </c>
      <c r="B84" s="114" t="s">
        <v>49</v>
      </c>
      <c r="C84" s="101" t="s">
        <v>4</v>
      </c>
      <c r="D84" s="96">
        <v>2020</v>
      </c>
      <c r="E84" s="96">
        <v>2025</v>
      </c>
      <c r="F84" s="6">
        <v>2020</v>
      </c>
      <c r="G84" s="38">
        <f>H84+I84+J84+K84</f>
        <v>0</v>
      </c>
      <c r="H84" s="37"/>
      <c r="I84" s="37"/>
      <c r="J84" s="37"/>
      <c r="K84" s="37"/>
      <c r="L84" s="38">
        <f>M84+N84+O84+P84</f>
        <v>0</v>
      </c>
      <c r="M84" s="37"/>
      <c r="N84" s="37"/>
      <c r="O84" s="37"/>
      <c r="P84" s="37"/>
      <c r="Q84" s="38">
        <f>R84+S84+T84+U84</f>
        <v>0</v>
      </c>
      <c r="R84" s="37"/>
      <c r="S84" s="37"/>
      <c r="T84" s="37"/>
      <c r="U84" s="37"/>
    </row>
    <row r="85" spans="1:21" ht="12.75" customHeight="1" hidden="1">
      <c r="A85" s="113"/>
      <c r="B85" s="114"/>
      <c r="C85" s="101"/>
      <c r="D85" s="96"/>
      <c r="E85" s="96"/>
      <c r="F85" s="6">
        <v>2021</v>
      </c>
      <c r="G85" s="38"/>
      <c r="H85" s="37"/>
      <c r="I85" s="37"/>
      <c r="J85" s="37"/>
      <c r="K85" s="37"/>
      <c r="L85" s="38"/>
      <c r="M85" s="37"/>
      <c r="N85" s="37"/>
      <c r="O85" s="37"/>
      <c r="P85" s="37"/>
      <c r="Q85" s="38"/>
      <c r="R85" s="37"/>
      <c r="S85" s="37"/>
      <c r="T85" s="37"/>
      <c r="U85" s="37"/>
    </row>
    <row r="86" spans="1:21" ht="12.75" customHeight="1" hidden="1">
      <c r="A86" s="113"/>
      <c r="B86" s="114"/>
      <c r="C86" s="101"/>
      <c r="D86" s="96"/>
      <c r="E86" s="96"/>
      <c r="F86" s="6">
        <v>2022</v>
      </c>
      <c r="G86" s="38"/>
      <c r="H86" s="37"/>
      <c r="I86" s="37"/>
      <c r="J86" s="37"/>
      <c r="K86" s="37"/>
      <c r="L86" s="38"/>
      <c r="M86" s="37"/>
      <c r="N86" s="37"/>
      <c r="O86" s="37"/>
      <c r="P86" s="37"/>
      <c r="Q86" s="38"/>
      <c r="R86" s="37"/>
      <c r="S86" s="37"/>
      <c r="T86" s="37"/>
      <c r="U86" s="37"/>
    </row>
    <row r="87" spans="1:21" ht="12.75" customHeight="1" hidden="1">
      <c r="A87" s="113"/>
      <c r="B87" s="114"/>
      <c r="C87" s="101"/>
      <c r="D87" s="96"/>
      <c r="E87" s="96"/>
      <c r="F87" s="6">
        <v>2023</v>
      </c>
      <c r="G87" s="38"/>
      <c r="H87" s="37"/>
      <c r="I87" s="37"/>
      <c r="J87" s="37"/>
      <c r="K87" s="37"/>
      <c r="L87" s="38"/>
      <c r="M87" s="37"/>
      <c r="N87" s="37"/>
      <c r="O87" s="37"/>
      <c r="P87" s="37"/>
      <c r="Q87" s="38"/>
      <c r="R87" s="37"/>
      <c r="S87" s="37"/>
      <c r="T87" s="37"/>
      <c r="U87" s="37"/>
    </row>
    <row r="88" spans="1:21" ht="12.75" hidden="1">
      <c r="A88" s="113"/>
      <c r="B88" s="114"/>
      <c r="C88" s="101"/>
      <c r="D88" s="96"/>
      <c r="E88" s="96"/>
      <c r="F88" s="6">
        <v>2024</v>
      </c>
      <c r="G88" s="38">
        <f>H88+I88+J88+K88</f>
        <v>0</v>
      </c>
      <c r="H88" s="37"/>
      <c r="I88" s="37"/>
      <c r="J88" s="37"/>
      <c r="K88" s="37"/>
      <c r="L88" s="38">
        <f>M88+N88+O88+P88</f>
        <v>0</v>
      </c>
      <c r="M88" s="37"/>
      <c r="N88" s="37"/>
      <c r="O88" s="37"/>
      <c r="P88" s="37"/>
      <c r="Q88" s="38">
        <f>R88+S88+T88+U88</f>
        <v>0</v>
      </c>
      <c r="R88" s="37"/>
      <c r="S88" s="37"/>
      <c r="T88" s="37"/>
      <c r="U88" s="37"/>
    </row>
    <row r="89" spans="1:21" ht="12.75" hidden="1">
      <c r="A89" s="113"/>
      <c r="B89" s="114"/>
      <c r="C89" s="101"/>
      <c r="D89" s="96"/>
      <c r="E89" s="96"/>
      <c r="F89" s="6">
        <v>2025</v>
      </c>
      <c r="G89" s="38">
        <f>H89+I89+J89+K89</f>
        <v>0</v>
      </c>
      <c r="H89" s="37"/>
      <c r="I89" s="37"/>
      <c r="J89" s="37"/>
      <c r="K89" s="37"/>
      <c r="L89" s="38">
        <f>M89+N89+O89+P89</f>
        <v>0</v>
      </c>
      <c r="M89" s="37"/>
      <c r="N89" s="37"/>
      <c r="O89" s="37"/>
      <c r="P89" s="37"/>
      <c r="Q89" s="38">
        <f>R89+S89+T89+U89</f>
        <v>0</v>
      </c>
      <c r="R89" s="37"/>
      <c r="S89" s="37"/>
      <c r="T89" s="37"/>
      <c r="U89" s="37"/>
    </row>
    <row r="90" spans="1:21" ht="13.5" customHeight="1" hidden="1">
      <c r="A90" s="113"/>
      <c r="B90" s="115" t="s">
        <v>33</v>
      </c>
      <c r="C90" s="115"/>
      <c r="D90" s="115"/>
      <c r="E90" s="115"/>
      <c r="F90" s="115"/>
      <c r="G90" s="37">
        <f aca="true" t="shared" si="57" ref="G90:U90">SUM(G84:G89)</f>
        <v>0</v>
      </c>
      <c r="H90" s="37">
        <f t="shared" si="57"/>
        <v>0</v>
      </c>
      <c r="I90" s="37">
        <f t="shared" si="57"/>
        <v>0</v>
      </c>
      <c r="J90" s="37">
        <f t="shared" si="57"/>
        <v>0</v>
      </c>
      <c r="K90" s="37">
        <f t="shared" si="57"/>
        <v>0</v>
      </c>
      <c r="L90" s="37">
        <f t="shared" si="57"/>
        <v>0</v>
      </c>
      <c r="M90" s="37">
        <f t="shared" si="57"/>
        <v>0</v>
      </c>
      <c r="N90" s="37">
        <f t="shared" si="57"/>
        <v>0</v>
      </c>
      <c r="O90" s="37">
        <f t="shared" si="57"/>
        <v>0</v>
      </c>
      <c r="P90" s="37">
        <f t="shared" si="57"/>
        <v>0</v>
      </c>
      <c r="Q90" s="37">
        <f t="shared" si="57"/>
        <v>0</v>
      </c>
      <c r="R90" s="37">
        <f t="shared" si="57"/>
        <v>0</v>
      </c>
      <c r="S90" s="37">
        <f t="shared" si="57"/>
        <v>0</v>
      </c>
      <c r="T90" s="37">
        <f t="shared" si="57"/>
        <v>0</v>
      </c>
      <c r="U90" s="37">
        <f t="shared" si="57"/>
        <v>0</v>
      </c>
    </row>
    <row r="91" spans="1:21" ht="51" customHeight="1">
      <c r="A91" s="116" t="s">
        <v>5</v>
      </c>
      <c r="B91" s="115" t="s">
        <v>50</v>
      </c>
      <c r="C91" s="101" t="s">
        <v>4</v>
      </c>
      <c r="D91" s="96">
        <v>2020</v>
      </c>
      <c r="E91" s="96">
        <v>2025</v>
      </c>
      <c r="F91" s="6">
        <v>2020</v>
      </c>
      <c r="G91" s="35">
        <f aca="true" t="shared" si="58" ref="G91:K97">G98+G105+G112+G119</f>
        <v>22.4</v>
      </c>
      <c r="H91" s="35">
        <f t="shared" si="58"/>
        <v>0</v>
      </c>
      <c r="I91" s="35">
        <f t="shared" si="58"/>
        <v>0</v>
      </c>
      <c r="J91" s="35">
        <f>J98+J105+J112+J119</f>
        <v>22.4</v>
      </c>
      <c r="K91" s="35">
        <f t="shared" si="58"/>
        <v>0</v>
      </c>
      <c r="L91" s="35">
        <f aca="true" t="shared" si="59" ref="L91:U91">L98+L105+L112+L119</f>
        <v>22.4</v>
      </c>
      <c r="M91" s="35">
        <f t="shared" si="59"/>
        <v>0</v>
      </c>
      <c r="N91" s="35">
        <f t="shared" si="59"/>
        <v>0</v>
      </c>
      <c r="O91" s="35">
        <f t="shared" si="59"/>
        <v>22.4</v>
      </c>
      <c r="P91" s="35">
        <f t="shared" si="59"/>
        <v>0</v>
      </c>
      <c r="Q91" s="35">
        <f t="shared" si="59"/>
        <v>22.4</v>
      </c>
      <c r="R91" s="35">
        <f t="shared" si="59"/>
        <v>0</v>
      </c>
      <c r="S91" s="35">
        <f t="shared" si="59"/>
        <v>0</v>
      </c>
      <c r="T91" s="35">
        <f t="shared" si="59"/>
        <v>22.4</v>
      </c>
      <c r="U91" s="35">
        <f t="shared" si="59"/>
        <v>0</v>
      </c>
    </row>
    <row r="92" spans="1:21" ht="13.5" customHeight="1" hidden="1">
      <c r="A92" s="116"/>
      <c r="B92" s="115"/>
      <c r="C92" s="101"/>
      <c r="D92" s="96"/>
      <c r="E92" s="96"/>
      <c r="F92" s="6">
        <v>2021</v>
      </c>
      <c r="G92" s="35">
        <f t="shared" si="58"/>
        <v>35.1</v>
      </c>
      <c r="H92" s="35">
        <f t="shared" si="58"/>
        <v>0</v>
      </c>
      <c r="I92" s="35">
        <f t="shared" si="58"/>
        <v>0</v>
      </c>
      <c r="J92" s="35">
        <f t="shared" si="58"/>
        <v>35.1</v>
      </c>
      <c r="K92" s="35">
        <f t="shared" si="58"/>
        <v>0</v>
      </c>
      <c r="L92" s="35">
        <f aca="true" t="shared" si="60" ref="L92:U92">L99+L106+L113+L120</f>
        <v>0</v>
      </c>
      <c r="M92" s="35">
        <f t="shared" si="60"/>
        <v>0</v>
      </c>
      <c r="N92" s="35">
        <f t="shared" si="60"/>
        <v>0</v>
      </c>
      <c r="O92" s="35">
        <f t="shared" si="60"/>
        <v>0</v>
      </c>
      <c r="P92" s="35">
        <f t="shared" si="60"/>
        <v>0</v>
      </c>
      <c r="Q92" s="35">
        <f t="shared" si="60"/>
        <v>0</v>
      </c>
      <c r="R92" s="35">
        <f t="shared" si="60"/>
        <v>0</v>
      </c>
      <c r="S92" s="35">
        <f t="shared" si="60"/>
        <v>0</v>
      </c>
      <c r="T92" s="35">
        <f t="shared" si="60"/>
        <v>0</v>
      </c>
      <c r="U92" s="35">
        <f t="shared" si="60"/>
        <v>0</v>
      </c>
    </row>
    <row r="93" spans="1:21" ht="13.5" customHeight="1" hidden="1">
      <c r="A93" s="116"/>
      <c r="B93" s="115"/>
      <c r="C93" s="101"/>
      <c r="D93" s="96"/>
      <c r="E93" s="96"/>
      <c r="F93" s="6">
        <v>2022</v>
      </c>
      <c r="G93" s="35">
        <f t="shared" si="58"/>
        <v>34.4</v>
      </c>
      <c r="H93" s="35">
        <f t="shared" si="58"/>
        <v>0</v>
      </c>
      <c r="I93" s="35">
        <f t="shared" si="58"/>
        <v>0</v>
      </c>
      <c r="J93" s="35">
        <f t="shared" si="58"/>
        <v>34.4</v>
      </c>
      <c r="K93" s="35">
        <f t="shared" si="58"/>
        <v>0</v>
      </c>
      <c r="L93" s="35">
        <f aca="true" t="shared" si="61" ref="L93:U93">L100+L107+L114+L121</f>
        <v>0</v>
      </c>
      <c r="M93" s="35">
        <f t="shared" si="61"/>
        <v>0</v>
      </c>
      <c r="N93" s="35">
        <f t="shared" si="61"/>
        <v>0</v>
      </c>
      <c r="O93" s="35">
        <f t="shared" si="61"/>
        <v>0</v>
      </c>
      <c r="P93" s="35">
        <f t="shared" si="61"/>
        <v>0</v>
      </c>
      <c r="Q93" s="35">
        <f t="shared" si="61"/>
        <v>0</v>
      </c>
      <c r="R93" s="35">
        <f t="shared" si="61"/>
        <v>0</v>
      </c>
      <c r="S93" s="35">
        <f t="shared" si="61"/>
        <v>0</v>
      </c>
      <c r="T93" s="35">
        <f t="shared" si="61"/>
        <v>0</v>
      </c>
      <c r="U93" s="35">
        <f t="shared" si="61"/>
        <v>0</v>
      </c>
    </row>
    <row r="94" spans="1:21" ht="13.5" customHeight="1" hidden="1">
      <c r="A94" s="116"/>
      <c r="B94" s="115"/>
      <c r="C94" s="101"/>
      <c r="D94" s="96"/>
      <c r="E94" s="96"/>
      <c r="F94" s="6">
        <v>2023</v>
      </c>
      <c r="G94" s="35">
        <f t="shared" si="58"/>
        <v>33.5</v>
      </c>
      <c r="H94" s="35">
        <f t="shared" si="58"/>
        <v>0</v>
      </c>
      <c r="I94" s="35">
        <f t="shared" si="58"/>
        <v>0</v>
      </c>
      <c r="J94" s="35">
        <f t="shared" si="58"/>
        <v>33.5</v>
      </c>
      <c r="K94" s="35">
        <f t="shared" si="58"/>
        <v>0</v>
      </c>
      <c r="L94" s="35">
        <f aca="true" t="shared" si="62" ref="L94:U94">L101+L108+L115+L122</f>
        <v>0</v>
      </c>
      <c r="M94" s="35">
        <f t="shared" si="62"/>
        <v>0</v>
      </c>
      <c r="N94" s="35">
        <f t="shared" si="62"/>
        <v>0</v>
      </c>
      <c r="O94" s="35">
        <f t="shared" si="62"/>
        <v>0</v>
      </c>
      <c r="P94" s="35">
        <f t="shared" si="62"/>
        <v>0</v>
      </c>
      <c r="Q94" s="35">
        <f t="shared" si="62"/>
        <v>0</v>
      </c>
      <c r="R94" s="35">
        <f t="shared" si="62"/>
        <v>0</v>
      </c>
      <c r="S94" s="35">
        <f t="shared" si="62"/>
        <v>0</v>
      </c>
      <c r="T94" s="35">
        <f t="shared" si="62"/>
        <v>0</v>
      </c>
      <c r="U94" s="35">
        <f t="shared" si="62"/>
        <v>0</v>
      </c>
    </row>
    <row r="95" spans="1:21" ht="13.5" hidden="1">
      <c r="A95" s="116"/>
      <c r="B95" s="115"/>
      <c r="C95" s="101"/>
      <c r="D95" s="96"/>
      <c r="E95" s="96"/>
      <c r="F95" s="6">
        <v>2024</v>
      </c>
      <c r="G95" s="35">
        <f t="shared" si="58"/>
        <v>38.072</v>
      </c>
      <c r="H95" s="35">
        <f t="shared" si="58"/>
        <v>0</v>
      </c>
      <c r="I95" s="35">
        <f t="shared" si="58"/>
        <v>0</v>
      </c>
      <c r="J95" s="35">
        <f t="shared" si="58"/>
        <v>38.072</v>
      </c>
      <c r="K95" s="35">
        <f t="shared" si="58"/>
        <v>0</v>
      </c>
      <c r="L95" s="35">
        <f aca="true" t="shared" si="63" ref="L95:U95">L102+L109+L116+L123</f>
        <v>0</v>
      </c>
      <c r="M95" s="35">
        <f t="shared" si="63"/>
        <v>0</v>
      </c>
      <c r="N95" s="35">
        <f t="shared" si="63"/>
        <v>0</v>
      </c>
      <c r="O95" s="35">
        <f t="shared" si="63"/>
        <v>0</v>
      </c>
      <c r="P95" s="35">
        <f t="shared" si="63"/>
        <v>0</v>
      </c>
      <c r="Q95" s="35">
        <f t="shared" si="63"/>
        <v>0</v>
      </c>
      <c r="R95" s="35">
        <f t="shared" si="63"/>
        <v>0</v>
      </c>
      <c r="S95" s="35">
        <f t="shared" si="63"/>
        <v>0</v>
      </c>
      <c r="T95" s="35">
        <f t="shared" si="63"/>
        <v>0</v>
      </c>
      <c r="U95" s="35">
        <f t="shared" si="63"/>
        <v>0</v>
      </c>
    </row>
    <row r="96" spans="1:21" ht="13.5" hidden="1">
      <c r="A96" s="116"/>
      <c r="B96" s="115"/>
      <c r="C96" s="101"/>
      <c r="D96" s="96"/>
      <c r="E96" s="96"/>
      <c r="F96" s="6">
        <v>2025</v>
      </c>
      <c r="G96" s="35">
        <f t="shared" si="58"/>
        <v>39.595</v>
      </c>
      <c r="H96" s="35">
        <f t="shared" si="58"/>
        <v>0</v>
      </c>
      <c r="I96" s="35">
        <f t="shared" si="58"/>
        <v>0</v>
      </c>
      <c r="J96" s="35">
        <f t="shared" si="58"/>
        <v>39.595</v>
      </c>
      <c r="K96" s="35">
        <f t="shared" si="58"/>
        <v>0</v>
      </c>
      <c r="L96" s="35">
        <f aca="true" t="shared" si="64" ref="L96:U96">L103+L110+L117+L124</f>
        <v>0</v>
      </c>
      <c r="M96" s="35">
        <f t="shared" si="64"/>
        <v>0</v>
      </c>
      <c r="N96" s="35">
        <f t="shared" si="64"/>
        <v>0</v>
      </c>
      <c r="O96" s="35">
        <f t="shared" si="64"/>
        <v>0</v>
      </c>
      <c r="P96" s="35">
        <f t="shared" si="64"/>
        <v>0</v>
      </c>
      <c r="Q96" s="35">
        <f t="shared" si="64"/>
        <v>0</v>
      </c>
      <c r="R96" s="35">
        <f t="shared" si="64"/>
        <v>0</v>
      </c>
      <c r="S96" s="35">
        <f t="shared" si="64"/>
        <v>0</v>
      </c>
      <c r="T96" s="35">
        <f t="shared" si="64"/>
        <v>0</v>
      </c>
      <c r="U96" s="35">
        <f t="shared" si="64"/>
        <v>0</v>
      </c>
    </row>
    <row r="97" spans="1:21" ht="13.5" customHeight="1" hidden="1">
      <c r="A97" s="116"/>
      <c r="B97" s="115" t="s">
        <v>29</v>
      </c>
      <c r="C97" s="115"/>
      <c r="D97" s="115"/>
      <c r="E97" s="115"/>
      <c r="F97" s="115"/>
      <c r="G97" s="35">
        <f t="shared" si="58"/>
        <v>203.067</v>
      </c>
      <c r="H97" s="35">
        <f t="shared" si="58"/>
        <v>0</v>
      </c>
      <c r="I97" s="35">
        <f t="shared" si="58"/>
        <v>0</v>
      </c>
      <c r="J97" s="35">
        <f t="shared" si="58"/>
        <v>203.067</v>
      </c>
      <c r="K97" s="35">
        <f t="shared" si="58"/>
        <v>0</v>
      </c>
      <c r="L97" s="35">
        <f aca="true" t="shared" si="65" ref="L97:U97">L104+L111+L118+L125</f>
        <v>22.4</v>
      </c>
      <c r="M97" s="35">
        <f t="shared" si="65"/>
        <v>0</v>
      </c>
      <c r="N97" s="35">
        <f t="shared" si="65"/>
        <v>0</v>
      </c>
      <c r="O97" s="35">
        <f t="shared" si="65"/>
        <v>22.4</v>
      </c>
      <c r="P97" s="35">
        <f t="shared" si="65"/>
        <v>0</v>
      </c>
      <c r="Q97" s="35">
        <f t="shared" si="65"/>
        <v>22.4</v>
      </c>
      <c r="R97" s="35">
        <f t="shared" si="65"/>
        <v>0</v>
      </c>
      <c r="S97" s="35">
        <f t="shared" si="65"/>
        <v>0</v>
      </c>
      <c r="T97" s="35">
        <f t="shared" si="65"/>
        <v>22.4</v>
      </c>
      <c r="U97" s="35">
        <f t="shared" si="65"/>
        <v>0</v>
      </c>
    </row>
    <row r="98" spans="1:21" ht="65.25" customHeight="1">
      <c r="A98" s="113" t="s">
        <v>51</v>
      </c>
      <c r="B98" s="87" t="s">
        <v>138</v>
      </c>
      <c r="C98" s="101" t="s">
        <v>4</v>
      </c>
      <c r="D98" s="96">
        <v>2020</v>
      </c>
      <c r="E98" s="96">
        <v>2025</v>
      </c>
      <c r="F98" s="6">
        <v>2020</v>
      </c>
      <c r="G98" s="38">
        <f aca="true" t="shared" si="66" ref="G98:G103">H98+I98+J98+K98</f>
        <v>22.4</v>
      </c>
      <c r="H98" s="39"/>
      <c r="I98" s="39"/>
      <c r="J98" s="40">
        <v>22.4</v>
      </c>
      <c r="K98" s="39"/>
      <c r="L98" s="38">
        <f aca="true" t="shared" si="67" ref="L98:L103">M98+N98+O98+P98</f>
        <v>22.4</v>
      </c>
      <c r="M98" s="39"/>
      <c r="N98" s="39"/>
      <c r="O98" s="40">
        <v>22.4</v>
      </c>
      <c r="P98" s="39"/>
      <c r="Q98" s="38">
        <f aca="true" t="shared" si="68" ref="Q98:Q103">R98+S98+T98+U98</f>
        <v>22.4</v>
      </c>
      <c r="R98" s="39"/>
      <c r="S98" s="39"/>
      <c r="T98" s="40">
        <v>22.4</v>
      </c>
      <c r="U98" s="39"/>
    </row>
    <row r="99" spans="1:21" ht="12.75" hidden="1">
      <c r="A99" s="113"/>
      <c r="B99" s="87"/>
      <c r="C99" s="101"/>
      <c r="D99" s="96"/>
      <c r="E99" s="96"/>
      <c r="F99" s="6">
        <v>2021</v>
      </c>
      <c r="G99" s="38">
        <f t="shared" si="66"/>
        <v>35.1</v>
      </c>
      <c r="H99" s="39"/>
      <c r="I99" s="39"/>
      <c r="J99" s="39">
        <v>35.1</v>
      </c>
      <c r="K99" s="39"/>
      <c r="L99" s="38">
        <f t="shared" si="67"/>
        <v>0</v>
      </c>
      <c r="M99" s="39"/>
      <c r="N99" s="39"/>
      <c r="O99" s="39"/>
      <c r="P99" s="39"/>
      <c r="Q99" s="38">
        <f t="shared" si="68"/>
        <v>0</v>
      </c>
      <c r="R99" s="39"/>
      <c r="S99" s="39"/>
      <c r="T99" s="39"/>
      <c r="U99" s="39"/>
    </row>
    <row r="100" spans="1:21" ht="12.75" hidden="1">
      <c r="A100" s="113"/>
      <c r="B100" s="87"/>
      <c r="C100" s="101"/>
      <c r="D100" s="96"/>
      <c r="E100" s="96"/>
      <c r="F100" s="6">
        <v>2022</v>
      </c>
      <c r="G100" s="38">
        <f t="shared" si="66"/>
        <v>34.4</v>
      </c>
      <c r="H100" s="39"/>
      <c r="I100" s="39"/>
      <c r="J100" s="40">
        <v>34.4</v>
      </c>
      <c r="K100" s="39"/>
      <c r="L100" s="38">
        <f t="shared" si="67"/>
        <v>0</v>
      </c>
      <c r="M100" s="39"/>
      <c r="N100" s="39"/>
      <c r="O100" s="40"/>
      <c r="P100" s="39"/>
      <c r="Q100" s="38">
        <f t="shared" si="68"/>
        <v>0</v>
      </c>
      <c r="R100" s="39"/>
      <c r="S100" s="39"/>
      <c r="T100" s="40"/>
      <c r="U100" s="39"/>
    </row>
    <row r="101" spans="1:21" ht="12.75" hidden="1">
      <c r="A101" s="113"/>
      <c r="B101" s="87"/>
      <c r="C101" s="101"/>
      <c r="D101" s="96"/>
      <c r="E101" s="96"/>
      <c r="F101" s="6">
        <v>2023</v>
      </c>
      <c r="G101" s="38">
        <f t="shared" si="66"/>
        <v>33.5</v>
      </c>
      <c r="H101" s="39"/>
      <c r="I101" s="39"/>
      <c r="J101" s="40">
        <v>33.5</v>
      </c>
      <c r="K101" s="39"/>
      <c r="L101" s="38">
        <f t="shared" si="67"/>
        <v>0</v>
      </c>
      <c r="M101" s="39"/>
      <c r="N101" s="39"/>
      <c r="O101" s="40"/>
      <c r="P101" s="39"/>
      <c r="Q101" s="38">
        <f t="shared" si="68"/>
        <v>0</v>
      </c>
      <c r="R101" s="39"/>
      <c r="S101" s="39"/>
      <c r="T101" s="40"/>
      <c r="U101" s="39"/>
    </row>
    <row r="102" spans="1:21" ht="12.75" hidden="1">
      <c r="A102" s="113"/>
      <c r="B102" s="87"/>
      <c r="C102" s="101"/>
      <c r="D102" s="96"/>
      <c r="E102" s="96"/>
      <c r="F102" s="6">
        <v>2024</v>
      </c>
      <c r="G102" s="38">
        <f t="shared" si="66"/>
        <v>38.072</v>
      </c>
      <c r="H102" s="39"/>
      <c r="I102" s="39"/>
      <c r="J102" s="39">
        <v>38.072</v>
      </c>
      <c r="K102" s="39"/>
      <c r="L102" s="38">
        <f t="shared" si="67"/>
        <v>0</v>
      </c>
      <c r="M102" s="39"/>
      <c r="N102" s="39"/>
      <c r="O102" s="39"/>
      <c r="P102" s="39"/>
      <c r="Q102" s="38">
        <f t="shared" si="68"/>
        <v>0</v>
      </c>
      <c r="R102" s="39"/>
      <c r="S102" s="39"/>
      <c r="T102" s="39"/>
      <c r="U102" s="39"/>
    </row>
    <row r="103" spans="1:21" ht="12.75" hidden="1">
      <c r="A103" s="113"/>
      <c r="B103" s="87"/>
      <c r="C103" s="101"/>
      <c r="D103" s="96"/>
      <c r="E103" s="96"/>
      <c r="F103" s="6">
        <v>2025</v>
      </c>
      <c r="G103" s="38">
        <f t="shared" si="66"/>
        <v>39.595</v>
      </c>
      <c r="H103" s="39"/>
      <c r="I103" s="39"/>
      <c r="J103" s="39">
        <v>39.595</v>
      </c>
      <c r="K103" s="39"/>
      <c r="L103" s="38">
        <f t="shared" si="67"/>
        <v>0</v>
      </c>
      <c r="M103" s="39"/>
      <c r="N103" s="39"/>
      <c r="O103" s="39"/>
      <c r="P103" s="39"/>
      <c r="Q103" s="38">
        <f t="shared" si="68"/>
        <v>0</v>
      </c>
      <c r="R103" s="39"/>
      <c r="S103" s="39"/>
      <c r="T103" s="39"/>
      <c r="U103" s="39"/>
    </row>
    <row r="104" spans="1:21" ht="13.5" customHeight="1" hidden="1">
      <c r="A104" s="113"/>
      <c r="B104" s="115" t="s">
        <v>33</v>
      </c>
      <c r="C104" s="115"/>
      <c r="D104" s="115"/>
      <c r="E104" s="115"/>
      <c r="F104" s="115"/>
      <c r="G104" s="38">
        <f aca="true" t="shared" si="69" ref="G104:U104">G98+G99+G100+G101+G102+G103</f>
        <v>203.067</v>
      </c>
      <c r="H104" s="38">
        <f t="shared" si="69"/>
        <v>0</v>
      </c>
      <c r="I104" s="38">
        <f t="shared" si="69"/>
        <v>0</v>
      </c>
      <c r="J104" s="38">
        <f t="shared" si="69"/>
        <v>203.067</v>
      </c>
      <c r="K104" s="38">
        <f t="shared" si="69"/>
        <v>0</v>
      </c>
      <c r="L104" s="38">
        <f t="shared" si="69"/>
        <v>22.4</v>
      </c>
      <c r="M104" s="38">
        <f t="shared" si="69"/>
        <v>0</v>
      </c>
      <c r="N104" s="38">
        <f t="shared" si="69"/>
        <v>0</v>
      </c>
      <c r="O104" s="38">
        <f t="shared" si="69"/>
        <v>22.4</v>
      </c>
      <c r="P104" s="38">
        <f t="shared" si="69"/>
        <v>0</v>
      </c>
      <c r="Q104" s="38">
        <f t="shared" si="69"/>
        <v>22.4</v>
      </c>
      <c r="R104" s="38">
        <f t="shared" si="69"/>
        <v>0</v>
      </c>
      <c r="S104" s="38">
        <f t="shared" si="69"/>
        <v>0</v>
      </c>
      <c r="T104" s="38">
        <f t="shared" si="69"/>
        <v>22.4</v>
      </c>
      <c r="U104" s="38">
        <f t="shared" si="69"/>
        <v>0</v>
      </c>
    </row>
    <row r="105" spans="1:21" ht="83.25" customHeight="1">
      <c r="A105" s="113" t="s">
        <v>52</v>
      </c>
      <c r="B105" s="117" t="s">
        <v>53</v>
      </c>
      <c r="C105" s="86" t="s">
        <v>54</v>
      </c>
      <c r="D105" s="96">
        <v>2020</v>
      </c>
      <c r="E105" s="96">
        <v>2025</v>
      </c>
      <c r="F105" s="6">
        <v>2020</v>
      </c>
      <c r="G105" s="38">
        <f aca="true" t="shared" si="70" ref="G105:G110">H105+I105+J105+K105</f>
        <v>0</v>
      </c>
      <c r="H105" s="39"/>
      <c r="I105" s="39"/>
      <c r="J105" s="39"/>
      <c r="K105" s="39"/>
      <c r="L105" s="38">
        <f aca="true" t="shared" si="71" ref="L105:L110">M105+N105+O105+P105</f>
        <v>0</v>
      </c>
      <c r="M105" s="39"/>
      <c r="N105" s="39"/>
      <c r="O105" s="39"/>
      <c r="P105" s="39"/>
      <c r="Q105" s="38">
        <f aca="true" t="shared" si="72" ref="Q105:Q110">R105+S105+T105+U105</f>
        <v>0</v>
      </c>
      <c r="R105" s="39"/>
      <c r="S105" s="39"/>
      <c r="T105" s="39"/>
      <c r="U105" s="39"/>
    </row>
    <row r="106" spans="1:21" ht="12.75" hidden="1">
      <c r="A106" s="113"/>
      <c r="B106" s="117"/>
      <c r="C106" s="86"/>
      <c r="D106" s="96"/>
      <c r="E106" s="96"/>
      <c r="F106" s="6">
        <v>2021</v>
      </c>
      <c r="G106" s="38">
        <f t="shared" si="70"/>
        <v>0</v>
      </c>
      <c r="H106" s="39"/>
      <c r="I106" s="39"/>
      <c r="J106" s="39"/>
      <c r="K106" s="39"/>
      <c r="L106" s="38">
        <f t="shared" si="71"/>
        <v>0</v>
      </c>
      <c r="M106" s="39"/>
      <c r="N106" s="39"/>
      <c r="O106" s="39"/>
      <c r="P106" s="39"/>
      <c r="Q106" s="38">
        <f t="shared" si="72"/>
        <v>0</v>
      </c>
      <c r="R106" s="39"/>
      <c r="S106" s="39"/>
      <c r="T106" s="39"/>
      <c r="U106" s="39"/>
    </row>
    <row r="107" spans="1:21" ht="12.75" hidden="1">
      <c r="A107" s="113"/>
      <c r="B107" s="117"/>
      <c r="C107" s="86"/>
      <c r="D107" s="96"/>
      <c r="E107" s="96"/>
      <c r="F107" s="6">
        <v>2022</v>
      </c>
      <c r="G107" s="38">
        <f t="shared" si="70"/>
        <v>0</v>
      </c>
      <c r="H107" s="39"/>
      <c r="I107" s="39"/>
      <c r="J107" s="39"/>
      <c r="K107" s="39"/>
      <c r="L107" s="38">
        <f t="shared" si="71"/>
        <v>0</v>
      </c>
      <c r="M107" s="39"/>
      <c r="N107" s="39"/>
      <c r="O107" s="39"/>
      <c r="P107" s="39"/>
      <c r="Q107" s="38">
        <f t="shared" si="72"/>
        <v>0</v>
      </c>
      <c r="R107" s="39"/>
      <c r="S107" s="39"/>
      <c r="T107" s="39"/>
      <c r="U107" s="39"/>
    </row>
    <row r="108" spans="1:21" ht="12.75" hidden="1">
      <c r="A108" s="113"/>
      <c r="B108" s="117"/>
      <c r="C108" s="86"/>
      <c r="D108" s="96"/>
      <c r="E108" s="96"/>
      <c r="F108" s="6">
        <v>2023</v>
      </c>
      <c r="G108" s="38">
        <f t="shared" si="70"/>
        <v>0</v>
      </c>
      <c r="H108" s="39"/>
      <c r="I108" s="39"/>
      <c r="J108" s="39"/>
      <c r="K108" s="39"/>
      <c r="L108" s="38">
        <f t="shared" si="71"/>
        <v>0</v>
      </c>
      <c r="M108" s="39"/>
      <c r="N108" s="39"/>
      <c r="O108" s="39"/>
      <c r="P108" s="39"/>
      <c r="Q108" s="38">
        <f t="shared" si="72"/>
        <v>0</v>
      </c>
      <c r="R108" s="39"/>
      <c r="S108" s="39"/>
      <c r="T108" s="39"/>
      <c r="U108" s="39"/>
    </row>
    <row r="109" spans="1:21" ht="12.75" hidden="1">
      <c r="A109" s="113"/>
      <c r="B109" s="117"/>
      <c r="C109" s="86"/>
      <c r="D109" s="96"/>
      <c r="E109" s="96"/>
      <c r="F109" s="6">
        <v>2024</v>
      </c>
      <c r="G109" s="38">
        <f t="shared" si="70"/>
        <v>0</v>
      </c>
      <c r="H109" s="39"/>
      <c r="I109" s="39"/>
      <c r="J109" s="39"/>
      <c r="K109" s="39"/>
      <c r="L109" s="38">
        <f t="shared" si="71"/>
        <v>0</v>
      </c>
      <c r="M109" s="39"/>
      <c r="N109" s="39"/>
      <c r="O109" s="39"/>
      <c r="P109" s="39"/>
      <c r="Q109" s="38">
        <f t="shared" si="72"/>
        <v>0</v>
      </c>
      <c r="R109" s="39"/>
      <c r="S109" s="39"/>
      <c r="T109" s="39"/>
      <c r="U109" s="39"/>
    </row>
    <row r="110" spans="1:21" ht="23.25" customHeight="1" hidden="1">
      <c r="A110" s="113"/>
      <c r="B110" s="117"/>
      <c r="C110" s="86"/>
      <c r="D110" s="96"/>
      <c r="E110" s="96"/>
      <c r="F110" s="6">
        <v>2025</v>
      </c>
      <c r="G110" s="38">
        <f t="shared" si="70"/>
        <v>0</v>
      </c>
      <c r="H110" s="39"/>
      <c r="I110" s="39"/>
      <c r="J110" s="39"/>
      <c r="K110" s="39"/>
      <c r="L110" s="38">
        <f t="shared" si="71"/>
        <v>0</v>
      </c>
      <c r="M110" s="39"/>
      <c r="N110" s="39"/>
      <c r="O110" s="39"/>
      <c r="P110" s="39"/>
      <c r="Q110" s="38">
        <f t="shared" si="72"/>
        <v>0</v>
      </c>
      <c r="R110" s="39"/>
      <c r="S110" s="39"/>
      <c r="T110" s="39"/>
      <c r="U110" s="39"/>
    </row>
    <row r="111" spans="1:21" ht="13.5" customHeight="1" hidden="1">
      <c r="A111" s="11"/>
      <c r="B111" s="115" t="s">
        <v>33</v>
      </c>
      <c r="C111" s="115"/>
      <c r="D111" s="115"/>
      <c r="E111" s="115"/>
      <c r="F111" s="36"/>
      <c r="G111" s="38">
        <f aca="true" t="shared" si="73" ref="G111:U111">G105+G106+G107+G108+G109+G110</f>
        <v>0</v>
      </c>
      <c r="H111" s="38">
        <f t="shared" si="73"/>
        <v>0</v>
      </c>
      <c r="I111" s="38">
        <f t="shared" si="73"/>
        <v>0</v>
      </c>
      <c r="J111" s="38">
        <f t="shared" si="73"/>
        <v>0</v>
      </c>
      <c r="K111" s="38">
        <f t="shared" si="73"/>
        <v>0</v>
      </c>
      <c r="L111" s="38">
        <f t="shared" si="73"/>
        <v>0</v>
      </c>
      <c r="M111" s="38">
        <f t="shared" si="73"/>
        <v>0</v>
      </c>
      <c r="N111" s="38">
        <f t="shared" si="73"/>
        <v>0</v>
      </c>
      <c r="O111" s="38">
        <f t="shared" si="73"/>
        <v>0</v>
      </c>
      <c r="P111" s="38">
        <f t="shared" si="73"/>
        <v>0</v>
      </c>
      <c r="Q111" s="38">
        <f t="shared" si="73"/>
        <v>0</v>
      </c>
      <c r="R111" s="38">
        <f t="shared" si="73"/>
        <v>0</v>
      </c>
      <c r="S111" s="38">
        <f t="shared" si="73"/>
        <v>0</v>
      </c>
      <c r="T111" s="38">
        <f t="shared" si="73"/>
        <v>0</v>
      </c>
      <c r="U111" s="38">
        <f t="shared" si="73"/>
        <v>0</v>
      </c>
    </row>
    <row r="112" spans="1:21" ht="58.5" customHeight="1">
      <c r="A112" s="113" t="s">
        <v>55</v>
      </c>
      <c r="B112" s="114" t="s">
        <v>144</v>
      </c>
      <c r="C112" s="86" t="s">
        <v>54</v>
      </c>
      <c r="D112" s="96">
        <v>2020</v>
      </c>
      <c r="E112" s="96">
        <v>2025</v>
      </c>
      <c r="F112" s="6">
        <v>2020</v>
      </c>
      <c r="G112" s="38">
        <f aca="true" t="shared" si="74" ref="G112:G117">H112+I112+J112+K112</f>
        <v>0</v>
      </c>
      <c r="H112" s="39"/>
      <c r="I112" s="39"/>
      <c r="J112" s="39"/>
      <c r="K112" s="39"/>
      <c r="L112" s="38">
        <f aca="true" t="shared" si="75" ref="L112:L117">M112+N112+O112+P112</f>
        <v>0</v>
      </c>
      <c r="M112" s="39"/>
      <c r="N112" s="39"/>
      <c r="O112" s="39"/>
      <c r="P112" s="39"/>
      <c r="Q112" s="38">
        <f aca="true" t="shared" si="76" ref="Q112:Q117">R112+S112+T112+U112</f>
        <v>0</v>
      </c>
      <c r="R112" s="39"/>
      <c r="S112" s="39"/>
      <c r="T112" s="39"/>
      <c r="U112" s="39"/>
    </row>
    <row r="113" spans="1:21" ht="12.75" hidden="1">
      <c r="A113" s="113"/>
      <c r="B113" s="114"/>
      <c r="C113" s="86"/>
      <c r="D113" s="96"/>
      <c r="E113" s="96"/>
      <c r="F113" s="6">
        <v>2021</v>
      </c>
      <c r="G113" s="38">
        <f t="shared" si="74"/>
        <v>0</v>
      </c>
      <c r="H113" s="39"/>
      <c r="I113" s="39"/>
      <c r="J113" s="39"/>
      <c r="K113" s="39"/>
      <c r="L113" s="38">
        <f t="shared" si="75"/>
        <v>0</v>
      </c>
      <c r="M113" s="39"/>
      <c r="N113" s="39"/>
      <c r="O113" s="39"/>
      <c r="P113" s="39"/>
      <c r="Q113" s="38">
        <f t="shared" si="76"/>
        <v>0</v>
      </c>
      <c r="R113" s="39"/>
      <c r="S113" s="39"/>
      <c r="T113" s="39"/>
      <c r="U113" s="39"/>
    </row>
    <row r="114" spans="1:21" ht="12.75" hidden="1">
      <c r="A114" s="113"/>
      <c r="B114" s="114"/>
      <c r="C114" s="86"/>
      <c r="D114" s="96"/>
      <c r="E114" s="96"/>
      <c r="F114" s="6">
        <v>2022</v>
      </c>
      <c r="G114" s="38">
        <f t="shared" si="74"/>
        <v>0</v>
      </c>
      <c r="H114" s="39"/>
      <c r="I114" s="39"/>
      <c r="J114" s="39"/>
      <c r="K114" s="39"/>
      <c r="L114" s="38">
        <f t="shared" si="75"/>
        <v>0</v>
      </c>
      <c r="M114" s="39"/>
      <c r="N114" s="39"/>
      <c r="O114" s="39"/>
      <c r="P114" s="39"/>
      <c r="Q114" s="38">
        <f t="shared" si="76"/>
        <v>0</v>
      </c>
      <c r="R114" s="39"/>
      <c r="S114" s="39"/>
      <c r="T114" s="39"/>
      <c r="U114" s="39"/>
    </row>
    <row r="115" spans="1:21" ht="12.75" hidden="1">
      <c r="A115" s="113"/>
      <c r="B115" s="114"/>
      <c r="C115" s="86"/>
      <c r="D115" s="96"/>
      <c r="E115" s="96"/>
      <c r="F115" s="6">
        <v>2023</v>
      </c>
      <c r="G115" s="38">
        <f t="shared" si="74"/>
        <v>0</v>
      </c>
      <c r="H115" s="39"/>
      <c r="I115" s="39"/>
      <c r="J115" s="39"/>
      <c r="K115" s="39"/>
      <c r="L115" s="38">
        <f t="shared" si="75"/>
        <v>0</v>
      </c>
      <c r="M115" s="39"/>
      <c r="N115" s="39"/>
      <c r="O115" s="39"/>
      <c r="P115" s="39"/>
      <c r="Q115" s="38">
        <f t="shared" si="76"/>
        <v>0</v>
      </c>
      <c r="R115" s="39"/>
      <c r="S115" s="39"/>
      <c r="T115" s="39"/>
      <c r="U115" s="39"/>
    </row>
    <row r="116" spans="1:21" ht="12.75" hidden="1">
      <c r="A116" s="113"/>
      <c r="B116" s="114"/>
      <c r="C116" s="86"/>
      <c r="D116" s="96"/>
      <c r="E116" s="96"/>
      <c r="F116" s="6">
        <v>2024</v>
      </c>
      <c r="G116" s="38">
        <f t="shared" si="74"/>
        <v>0</v>
      </c>
      <c r="H116" s="39"/>
      <c r="I116" s="39"/>
      <c r="J116" s="39"/>
      <c r="K116" s="39"/>
      <c r="L116" s="38">
        <f t="shared" si="75"/>
        <v>0</v>
      </c>
      <c r="M116" s="39"/>
      <c r="N116" s="39"/>
      <c r="O116" s="39"/>
      <c r="P116" s="39"/>
      <c r="Q116" s="38">
        <f t="shared" si="76"/>
        <v>0</v>
      </c>
      <c r="R116" s="39"/>
      <c r="S116" s="39"/>
      <c r="T116" s="39"/>
      <c r="U116" s="39"/>
    </row>
    <row r="117" spans="1:21" ht="19.5" customHeight="1" hidden="1">
      <c r="A117" s="113"/>
      <c r="B117" s="114"/>
      <c r="C117" s="86"/>
      <c r="D117" s="96"/>
      <c r="E117" s="96"/>
      <c r="F117" s="6">
        <v>2025</v>
      </c>
      <c r="G117" s="38">
        <f t="shared" si="74"/>
        <v>0</v>
      </c>
      <c r="H117" s="39"/>
      <c r="I117" s="39"/>
      <c r="J117" s="39"/>
      <c r="K117" s="39"/>
      <c r="L117" s="38">
        <f t="shared" si="75"/>
        <v>0</v>
      </c>
      <c r="M117" s="39"/>
      <c r="N117" s="39"/>
      <c r="O117" s="39"/>
      <c r="P117" s="39"/>
      <c r="Q117" s="38">
        <f t="shared" si="76"/>
        <v>0</v>
      </c>
      <c r="R117" s="39"/>
      <c r="S117" s="39"/>
      <c r="T117" s="39"/>
      <c r="U117" s="39"/>
    </row>
    <row r="118" spans="1:21" ht="13.5" customHeight="1" hidden="1">
      <c r="A118" s="11"/>
      <c r="B118" s="115" t="s">
        <v>33</v>
      </c>
      <c r="C118" s="115"/>
      <c r="D118" s="115"/>
      <c r="E118" s="115"/>
      <c r="F118" s="36"/>
      <c r="G118" s="38">
        <f aca="true" t="shared" si="77" ref="G118:U118">G112+G113+G114+G115+G116+G117</f>
        <v>0</v>
      </c>
      <c r="H118" s="38">
        <f t="shared" si="77"/>
        <v>0</v>
      </c>
      <c r="I118" s="38">
        <f t="shared" si="77"/>
        <v>0</v>
      </c>
      <c r="J118" s="38">
        <f t="shared" si="77"/>
        <v>0</v>
      </c>
      <c r="K118" s="38">
        <f t="shared" si="77"/>
        <v>0</v>
      </c>
      <c r="L118" s="38">
        <f t="shared" si="77"/>
        <v>0</v>
      </c>
      <c r="M118" s="38">
        <f t="shared" si="77"/>
        <v>0</v>
      </c>
      <c r="N118" s="38">
        <f t="shared" si="77"/>
        <v>0</v>
      </c>
      <c r="O118" s="38">
        <f t="shared" si="77"/>
        <v>0</v>
      </c>
      <c r="P118" s="38">
        <f t="shared" si="77"/>
        <v>0</v>
      </c>
      <c r="Q118" s="38">
        <f t="shared" si="77"/>
        <v>0</v>
      </c>
      <c r="R118" s="38">
        <f t="shared" si="77"/>
        <v>0</v>
      </c>
      <c r="S118" s="38">
        <f t="shared" si="77"/>
        <v>0</v>
      </c>
      <c r="T118" s="38">
        <f t="shared" si="77"/>
        <v>0</v>
      </c>
      <c r="U118" s="38">
        <f t="shared" si="77"/>
        <v>0</v>
      </c>
    </row>
    <row r="119" spans="1:21" ht="36" customHeight="1">
      <c r="A119" s="113" t="s">
        <v>56</v>
      </c>
      <c r="B119" s="114" t="s">
        <v>57</v>
      </c>
      <c r="C119" s="101" t="s">
        <v>15</v>
      </c>
      <c r="D119" s="96">
        <v>2020</v>
      </c>
      <c r="E119" s="96">
        <v>2025</v>
      </c>
      <c r="F119" s="6">
        <v>2020</v>
      </c>
      <c r="G119" s="38">
        <f aca="true" t="shared" si="78" ref="G119:G124">H119+I119+J119+K119</f>
        <v>0</v>
      </c>
      <c r="H119" s="39"/>
      <c r="I119" s="39"/>
      <c r="J119" s="39"/>
      <c r="K119" s="39"/>
      <c r="L119" s="38">
        <f aca="true" t="shared" si="79" ref="L119:L124">M119+N119+O119+P119</f>
        <v>0</v>
      </c>
      <c r="M119" s="39"/>
      <c r="N119" s="39"/>
      <c r="O119" s="39"/>
      <c r="P119" s="39"/>
      <c r="Q119" s="38">
        <f aca="true" t="shared" si="80" ref="Q119:Q124">R119+S119+T119+U119</f>
        <v>0</v>
      </c>
      <c r="R119" s="39"/>
      <c r="S119" s="39"/>
      <c r="T119" s="39"/>
      <c r="U119" s="39"/>
    </row>
    <row r="120" spans="1:21" ht="12.75" customHeight="1" hidden="1">
      <c r="A120" s="113"/>
      <c r="B120" s="114"/>
      <c r="C120" s="101"/>
      <c r="D120" s="96"/>
      <c r="E120" s="96"/>
      <c r="F120" s="6">
        <v>2021</v>
      </c>
      <c r="G120" s="38">
        <f t="shared" si="78"/>
        <v>0</v>
      </c>
      <c r="H120" s="39"/>
      <c r="I120" s="39"/>
      <c r="J120" s="39"/>
      <c r="K120" s="39"/>
      <c r="L120" s="38">
        <f t="shared" si="79"/>
        <v>0</v>
      </c>
      <c r="M120" s="39"/>
      <c r="N120" s="39"/>
      <c r="O120" s="39"/>
      <c r="P120" s="39"/>
      <c r="Q120" s="38">
        <f t="shared" si="80"/>
        <v>0</v>
      </c>
      <c r="R120" s="39"/>
      <c r="S120" s="39"/>
      <c r="T120" s="39"/>
      <c r="U120" s="39"/>
    </row>
    <row r="121" spans="1:21" ht="12.75" customHeight="1" hidden="1">
      <c r="A121" s="113"/>
      <c r="B121" s="114"/>
      <c r="C121" s="101"/>
      <c r="D121" s="96"/>
      <c r="E121" s="96"/>
      <c r="F121" s="6">
        <v>2022</v>
      </c>
      <c r="G121" s="38">
        <f t="shared" si="78"/>
        <v>0</v>
      </c>
      <c r="H121" s="39"/>
      <c r="I121" s="39"/>
      <c r="J121" s="39"/>
      <c r="K121" s="39"/>
      <c r="L121" s="38">
        <f t="shared" si="79"/>
        <v>0</v>
      </c>
      <c r="M121" s="39"/>
      <c r="N121" s="39"/>
      <c r="O121" s="39"/>
      <c r="P121" s="39"/>
      <c r="Q121" s="38">
        <f t="shared" si="80"/>
        <v>0</v>
      </c>
      <c r="R121" s="39"/>
      <c r="S121" s="39"/>
      <c r="T121" s="39"/>
      <c r="U121" s="39"/>
    </row>
    <row r="122" spans="1:21" ht="12.75" customHeight="1" hidden="1">
      <c r="A122" s="113"/>
      <c r="B122" s="114"/>
      <c r="C122" s="101"/>
      <c r="D122" s="96"/>
      <c r="E122" s="96"/>
      <c r="F122" s="6">
        <v>2023</v>
      </c>
      <c r="G122" s="38">
        <f t="shared" si="78"/>
        <v>0</v>
      </c>
      <c r="H122" s="39"/>
      <c r="I122" s="39"/>
      <c r="J122" s="39"/>
      <c r="K122" s="39"/>
      <c r="L122" s="38">
        <f t="shared" si="79"/>
        <v>0</v>
      </c>
      <c r="M122" s="39"/>
      <c r="N122" s="39"/>
      <c r="O122" s="39"/>
      <c r="P122" s="39"/>
      <c r="Q122" s="38">
        <f t="shared" si="80"/>
        <v>0</v>
      </c>
      <c r="R122" s="39"/>
      <c r="S122" s="39"/>
      <c r="T122" s="39"/>
      <c r="U122" s="39"/>
    </row>
    <row r="123" spans="1:21" ht="12.75" hidden="1">
      <c r="A123" s="113"/>
      <c r="B123" s="114"/>
      <c r="C123" s="101"/>
      <c r="D123" s="96"/>
      <c r="E123" s="96"/>
      <c r="F123" s="6">
        <v>2024</v>
      </c>
      <c r="G123" s="38">
        <f t="shared" si="78"/>
        <v>0</v>
      </c>
      <c r="H123" s="39"/>
      <c r="I123" s="39"/>
      <c r="J123" s="39"/>
      <c r="K123" s="39"/>
      <c r="L123" s="38">
        <f t="shared" si="79"/>
        <v>0</v>
      </c>
      <c r="M123" s="39"/>
      <c r="N123" s="39"/>
      <c r="O123" s="39"/>
      <c r="P123" s="39"/>
      <c r="Q123" s="38">
        <f t="shared" si="80"/>
        <v>0</v>
      </c>
      <c r="R123" s="39"/>
      <c r="S123" s="39"/>
      <c r="T123" s="39"/>
      <c r="U123" s="39"/>
    </row>
    <row r="124" spans="1:21" ht="12.75" hidden="1">
      <c r="A124" s="113"/>
      <c r="B124" s="114"/>
      <c r="C124" s="101"/>
      <c r="D124" s="96"/>
      <c r="E124" s="96"/>
      <c r="F124" s="6">
        <v>2025</v>
      </c>
      <c r="G124" s="38">
        <f t="shared" si="78"/>
        <v>0</v>
      </c>
      <c r="H124" s="39"/>
      <c r="I124" s="39"/>
      <c r="J124" s="39"/>
      <c r="K124" s="39"/>
      <c r="L124" s="38">
        <f t="shared" si="79"/>
        <v>0</v>
      </c>
      <c r="M124" s="39"/>
      <c r="N124" s="39"/>
      <c r="O124" s="39"/>
      <c r="P124" s="39"/>
      <c r="Q124" s="38">
        <f t="shared" si="80"/>
        <v>0</v>
      </c>
      <c r="R124" s="39"/>
      <c r="S124" s="39"/>
      <c r="T124" s="39"/>
      <c r="U124" s="39"/>
    </row>
    <row r="125" spans="1:21" ht="13.5" customHeight="1" hidden="1">
      <c r="A125" s="113"/>
      <c r="B125" s="115" t="s">
        <v>33</v>
      </c>
      <c r="C125" s="115"/>
      <c r="D125" s="115"/>
      <c r="E125" s="115"/>
      <c r="F125" s="115"/>
      <c r="G125" s="38">
        <f aca="true" t="shared" si="81" ref="G125:U125">G119+G120+G121+G122+G123+G124</f>
        <v>0</v>
      </c>
      <c r="H125" s="38">
        <f t="shared" si="81"/>
        <v>0</v>
      </c>
      <c r="I125" s="38">
        <f t="shared" si="81"/>
        <v>0</v>
      </c>
      <c r="J125" s="38">
        <f t="shared" si="81"/>
        <v>0</v>
      </c>
      <c r="K125" s="38">
        <f t="shared" si="81"/>
        <v>0</v>
      </c>
      <c r="L125" s="38">
        <f t="shared" si="81"/>
        <v>0</v>
      </c>
      <c r="M125" s="38">
        <f t="shared" si="81"/>
        <v>0</v>
      </c>
      <c r="N125" s="38">
        <f t="shared" si="81"/>
        <v>0</v>
      </c>
      <c r="O125" s="38">
        <f t="shared" si="81"/>
        <v>0</v>
      </c>
      <c r="P125" s="38">
        <f t="shared" si="81"/>
        <v>0</v>
      </c>
      <c r="Q125" s="38">
        <f t="shared" si="81"/>
        <v>0</v>
      </c>
      <c r="R125" s="38">
        <f t="shared" si="81"/>
        <v>0</v>
      </c>
      <c r="S125" s="38">
        <f t="shared" si="81"/>
        <v>0</v>
      </c>
      <c r="T125" s="38">
        <f t="shared" si="81"/>
        <v>0</v>
      </c>
      <c r="U125" s="38">
        <f t="shared" si="81"/>
        <v>0</v>
      </c>
    </row>
    <row r="126" spans="1:21" ht="60.75" customHeight="1">
      <c r="A126" s="116" t="s">
        <v>6</v>
      </c>
      <c r="B126" s="115" t="s">
        <v>58</v>
      </c>
      <c r="C126" s="101" t="s">
        <v>4</v>
      </c>
      <c r="D126" s="96">
        <v>2020</v>
      </c>
      <c r="E126" s="96">
        <v>2025</v>
      </c>
      <c r="F126" s="6">
        <v>2020</v>
      </c>
      <c r="G126" s="35">
        <f aca="true" t="shared" si="82" ref="G126:U126">G133</f>
        <v>0</v>
      </c>
      <c r="H126" s="35">
        <f t="shared" si="82"/>
        <v>0</v>
      </c>
      <c r="I126" s="35">
        <f t="shared" si="82"/>
        <v>0</v>
      </c>
      <c r="J126" s="35">
        <f t="shared" si="82"/>
        <v>0</v>
      </c>
      <c r="K126" s="35">
        <f t="shared" si="82"/>
        <v>0</v>
      </c>
      <c r="L126" s="35">
        <f t="shared" si="82"/>
        <v>0</v>
      </c>
      <c r="M126" s="35">
        <f t="shared" si="82"/>
        <v>0</v>
      </c>
      <c r="N126" s="35">
        <f t="shared" si="82"/>
        <v>0</v>
      </c>
      <c r="O126" s="35">
        <f t="shared" si="82"/>
        <v>0</v>
      </c>
      <c r="P126" s="35">
        <f t="shared" si="82"/>
        <v>0</v>
      </c>
      <c r="Q126" s="35">
        <f t="shared" si="82"/>
        <v>0</v>
      </c>
      <c r="R126" s="35">
        <f t="shared" si="82"/>
        <v>0</v>
      </c>
      <c r="S126" s="35">
        <f t="shared" si="82"/>
        <v>0</v>
      </c>
      <c r="T126" s="35">
        <f t="shared" si="82"/>
        <v>0</v>
      </c>
      <c r="U126" s="35">
        <f t="shared" si="82"/>
        <v>0</v>
      </c>
    </row>
    <row r="127" spans="1:21" ht="13.5" customHeight="1" hidden="1">
      <c r="A127" s="116"/>
      <c r="B127" s="115"/>
      <c r="C127" s="101"/>
      <c r="D127" s="96"/>
      <c r="E127" s="96"/>
      <c r="F127" s="6">
        <v>2021</v>
      </c>
      <c r="G127" s="35">
        <f aca="true" t="shared" si="83" ref="G127:K131">G134</f>
        <v>0</v>
      </c>
      <c r="H127" s="35">
        <f t="shared" si="83"/>
        <v>0</v>
      </c>
      <c r="I127" s="35">
        <f t="shared" si="83"/>
        <v>0</v>
      </c>
      <c r="J127" s="35">
        <f t="shared" si="83"/>
        <v>0</v>
      </c>
      <c r="K127" s="35">
        <f t="shared" si="83"/>
        <v>0</v>
      </c>
      <c r="L127" s="35">
        <f aca="true" t="shared" si="84" ref="L127:U127">L134</f>
        <v>0</v>
      </c>
      <c r="M127" s="35">
        <f t="shared" si="84"/>
        <v>0</v>
      </c>
      <c r="N127" s="35">
        <f t="shared" si="84"/>
        <v>0</v>
      </c>
      <c r="O127" s="35">
        <f t="shared" si="84"/>
        <v>0</v>
      </c>
      <c r="P127" s="35">
        <f t="shared" si="84"/>
        <v>0</v>
      </c>
      <c r="Q127" s="35">
        <f t="shared" si="84"/>
        <v>0</v>
      </c>
      <c r="R127" s="35">
        <f t="shared" si="84"/>
        <v>0</v>
      </c>
      <c r="S127" s="35">
        <f t="shared" si="84"/>
        <v>0</v>
      </c>
      <c r="T127" s="35">
        <f t="shared" si="84"/>
        <v>0</v>
      </c>
      <c r="U127" s="35">
        <f t="shared" si="84"/>
        <v>0</v>
      </c>
    </row>
    <row r="128" spans="1:21" ht="13.5" customHeight="1" hidden="1">
      <c r="A128" s="116"/>
      <c r="B128" s="115"/>
      <c r="C128" s="101"/>
      <c r="D128" s="96"/>
      <c r="E128" s="96"/>
      <c r="F128" s="6">
        <v>2022</v>
      </c>
      <c r="G128" s="35">
        <f t="shared" si="83"/>
        <v>0</v>
      </c>
      <c r="H128" s="35">
        <f t="shared" si="83"/>
        <v>0</v>
      </c>
      <c r="I128" s="35">
        <f t="shared" si="83"/>
        <v>0</v>
      </c>
      <c r="J128" s="35">
        <f t="shared" si="83"/>
        <v>0</v>
      </c>
      <c r="K128" s="35">
        <f t="shared" si="83"/>
        <v>0</v>
      </c>
      <c r="L128" s="35">
        <f aca="true" t="shared" si="85" ref="L128:U128">L135</f>
        <v>0</v>
      </c>
      <c r="M128" s="35">
        <f t="shared" si="85"/>
        <v>0</v>
      </c>
      <c r="N128" s="35">
        <f t="shared" si="85"/>
        <v>0</v>
      </c>
      <c r="O128" s="35">
        <f t="shared" si="85"/>
        <v>0</v>
      </c>
      <c r="P128" s="35">
        <f t="shared" si="85"/>
        <v>0</v>
      </c>
      <c r="Q128" s="35">
        <f t="shared" si="85"/>
        <v>0</v>
      </c>
      <c r="R128" s="35">
        <f t="shared" si="85"/>
        <v>0</v>
      </c>
      <c r="S128" s="35">
        <f t="shared" si="85"/>
        <v>0</v>
      </c>
      <c r="T128" s="35">
        <f t="shared" si="85"/>
        <v>0</v>
      </c>
      <c r="U128" s="35">
        <f t="shared" si="85"/>
        <v>0</v>
      </c>
    </row>
    <row r="129" spans="1:21" ht="13.5" customHeight="1" hidden="1">
      <c r="A129" s="116"/>
      <c r="B129" s="115"/>
      <c r="C129" s="101"/>
      <c r="D129" s="96"/>
      <c r="E129" s="96"/>
      <c r="F129" s="6">
        <v>2023</v>
      </c>
      <c r="G129" s="35">
        <f t="shared" si="83"/>
        <v>0</v>
      </c>
      <c r="H129" s="35">
        <f t="shared" si="83"/>
        <v>0</v>
      </c>
      <c r="I129" s="35">
        <f t="shared" si="83"/>
        <v>0</v>
      </c>
      <c r="J129" s="35">
        <f t="shared" si="83"/>
        <v>0</v>
      </c>
      <c r="K129" s="35">
        <f t="shared" si="83"/>
        <v>0</v>
      </c>
      <c r="L129" s="35">
        <f aca="true" t="shared" si="86" ref="L129:U129">L136</f>
        <v>0</v>
      </c>
      <c r="M129" s="35">
        <f t="shared" si="86"/>
        <v>0</v>
      </c>
      <c r="N129" s="35">
        <f t="shared" si="86"/>
        <v>0</v>
      </c>
      <c r="O129" s="35">
        <f t="shared" si="86"/>
        <v>0</v>
      </c>
      <c r="P129" s="35">
        <f t="shared" si="86"/>
        <v>0</v>
      </c>
      <c r="Q129" s="35">
        <f t="shared" si="86"/>
        <v>0</v>
      </c>
      <c r="R129" s="35">
        <f t="shared" si="86"/>
        <v>0</v>
      </c>
      <c r="S129" s="35">
        <f t="shared" si="86"/>
        <v>0</v>
      </c>
      <c r="T129" s="35">
        <f t="shared" si="86"/>
        <v>0</v>
      </c>
      <c r="U129" s="35">
        <f t="shared" si="86"/>
        <v>0</v>
      </c>
    </row>
    <row r="130" spans="1:21" ht="13.5" hidden="1">
      <c r="A130" s="116"/>
      <c r="B130" s="115"/>
      <c r="C130" s="101"/>
      <c r="D130" s="96"/>
      <c r="E130" s="96"/>
      <c r="F130" s="6">
        <v>2024</v>
      </c>
      <c r="G130" s="35">
        <f t="shared" si="83"/>
        <v>0</v>
      </c>
      <c r="H130" s="35">
        <f t="shared" si="83"/>
        <v>0</v>
      </c>
      <c r="I130" s="35">
        <f t="shared" si="83"/>
        <v>0</v>
      </c>
      <c r="J130" s="35">
        <f t="shared" si="83"/>
        <v>0</v>
      </c>
      <c r="K130" s="35">
        <f t="shared" si="83"/>
        <v>0</v>
      </c>
      <c r="L130" s="35">
        <f aca="true" t="shared" si="87" ref="L130:U130">L137</f>
        <v>0</v>
      </c>
      <c r="M130" s="35">
        <f t="shared" si="87"/>
        <v>0</v>
      </c>
      <c r="N130" s="35">
        <f t="shared" si="87"/>
        <v>0</v>
      </c>
      <c r="O130" s="35">
        <f t="shared" si="87"/>
        <v>0</v>
      </c>
      <c r="P130" s="35">
        <f t="shared" si="87"/>
        <v>0</v>
      </c>
      <c r="Q130" s="35">
        <f t="shared" si="87"/>
        <v>0</v>
      </c>
      <c r="R130" s="35">
        <f t="shared" si="87"/>
        <v>0</v>
      </c>
      <c r="S130" s="35">
        <f t="shared" si="87"/>
        <v>0</v>
      </c>
      <c r="T130" s="35">
        <f t="shared" si="87"/>
        <v>0</v>
      </c>
      <c r="U130" s="35">
        <f t="shared" si="87"/>
        <v>0</v>
      </c>
    </row>
    <row r="131" spans="1:21" ht="13.5" hidden="1">
      <c r="A131" s="116"/>
      <c r="B131" s="115"/>
      <c r="C131" s="101"/>
      <c r="D131" s="96"/>
      <c r="E131" s="96"/>
      <c r="F131" s="6">
        <v>2025</v>
      </c>
      <c r="G131" s="35">
        <f t="shared" si="83"/>
        <v>0</v>
      </c>
      <c r="H131" s="35">
        <f t="shared" si="83"/>
        <v>0</v>
      </c>
      <c r="I131" s="35">
        <f t="shared" si="83"/>
        <v>0</v>
      </c>
      <c r="J131" s="35">
        <f t="shared" si="83"/>
        <v>0</v>
      </c>
      <c r="K131" s="35">
        <f t="shared" si="83"/>
        <v>0</v>
      </c>
      <c r="L131" s="35">
        <f aca="true" t="shared" si="88" ref="L131:U131">L138</f>
        <v>0</v>
      </c>
      <c r="M131" s="35">
        <f t="shared" si="88"/>
        <v>0</v>
      </c>
      <c r="N131" s="35">
        <f t="shared" si="88"/>
        <v>0</v>
      </c>
      <c r="O131" s="35">
        <f t="shared" si="88"/>
        <v>0</v>
      </c>
      <c r="P131" s="35">
        <f t="shared" si="88"/>
        <v>0</v>
      </c>
      <c r="Q131" s="35">
        <f t="shared" si="88"/>
        <v>0</v>
      </c>
      <c r="R131" s="35">
        <f t="shared" si="88"/>
        <v>0</v>
      </c>
      <c r="S131" s="35">
        <f t="shared" si="88"/>
        <v>0</v>
      </c>
      <c r="T131" s="35">
        <f t="shared" si="88"/>
        <v>0</v>
      </c>
      <c r="U131" s="35">
        <f t="shared" si="88"/>
        <v>0</v>
      </c>
    </row>
    <row r="132" spans="1:21" ht="13.5" customHeight="1" hidden="1">
      <c r="A132" s="116"/>
      <c r="B132" s="115" t="s">
        <v>33</v>
      </c>
      <c r="C132" s="115"/>
      <c r="D132" s="115"/>
      <c r="E132" s="115"/>
      <c r="F132" s="115"/>
      <c r="G132" s="35">
        <f aca="true" t="shared" si="89" ref="G132:U132">G126+G127+G128+G129+G130+G131</f>
        <v>0</v>
      </c>
      <c r="H132" s="35">
        <f t="shared" si="89"/>
        <v>0</v>
      </c>
      <c r="I132" s="35">
        <f t="shared" si="89"/>
        <v>0</v>
      </c>
      <c r="J132" s="35">
        <f t="shared" si="89"/>
        <v>0</v>
      </c>
      <c r="K132" s="35">
        <f t="shared" si="89"/>
        <v>0</v>
      </c>
      <c r="L132" s="35">
        <f t="shared" si="89"/>
        <v>0</v>
      </c>
      <c r="M132" s="35">
        <f t="shared" si="89"/>
        <v>0</v>
      </c>
      <c r="N132" s="35">
        <f t="shared" si="89"/>
        <v>0</v>
      </c>
      <c r="O132" s="35">
        <f t="shared" si="89"/>
        <v>0</v>
      </c>
      <c r="P132" s="35">
        <f t="shared" si="89"/>
        <v>0</v>
      </c>
      <c r="Q132" s="35">
        <f t="shared" si="89"/>
        <v>0</v>
      </c>
      <c r="R132" s="35">
        <f t="shared" si="89"/>
        <v>0</v>
      </c>
      <c r="S132" s="35">
        <f t="shared" si="89"/>
        <v>0</v>
      </c>
      <c r="T132" s="35">
        <f t="shared" si="89"/>
        <v>0</v>
      </c>
      <c r="U132" s="35">
        <f t="shared" si="89"/>
        <v>0</v>
      </c>
    </row>
    <row r="133" spans="1:21" ht="49.5" customHeight="1">
      <c r="A133" s="113" t="s">
        <v>59</v>
      </c>
      <c r="B133" s="114" t="s">
        <v>60</v>
      </c>
      <c r="C133" s="101" t="s">
        <v>4</v>
      </c>
      <c r="D133" s="96">
        <v>2020</v>
      </c>
      <c r="E133" s="96">
        <v>2025</v>
      </c>
      <c r="F133" s="6">
        <v>2020</v>
      </c>
      <c r="G133" s="38">
        <f aca="true" t="shared" si="90" ref="G133:G138">H133+I133+J133+K133</f>
        <v>0</v>
      </c>
      <c r="H133" s="39"/>
      <c r="I133" s="39"/>
      <c r="J133" s="39">
        <v>0</v>
      </c>
      <c r="K133" s="39"/>
      <c r="L133" s="38">
        <f aca="true" t="shared" si="91" ref="L133:L138">M133+N133+O133+P133</f>
        <v>0</v>
      </c>
      <c r="M133" s="39"/>
      <c r="N133" s="39"/>
      <c r="O133" s="39">
        <v>0</v>
      </c>
      <c r="P133" s="39"/>
      <c r="Q133" s="38">
        <f aca="true" t="shared" si="92" ref="Q133:Q138">R133+S133+T133+U133</f>
        <v>0</v>
      </c>
      <c r="R133" s="39"/>
      <c r="S133" s="39"/>
      <c r="T133" s="39">
        <v>0</v>
      </c>
      <c r="U133" s="39"/>
    </row>
    <row r="134" spans="1:21" ht="12.75" hidden="1">
      <c r="A134" s="113"/>
      <c r="B134" s="114"/>
      <c r="C134" s="101"/>
      <c r="D134" s="96"/>
      <c r="E134" s="96"/>
      <c r="F134" s="6">
        <v>2021</v>
      </c>
      <c r="G134" s="38">
        <f t="shared" si="90"/>
        <v>0</v>
      </c>
      <c r="H134" s="39"/>
      <c r="I134" s="39"/>
      <c r="J134" s="39">
        <v>0</v>
      </c>
      <c r="K134" s="39"/>
      <c r="L134" s="38">
        <f t="shared" si="91"/>
        <v>0</v>
      </c>
      <c r="M134" s="39"/>
      <c r="N134" s="39"/>
      <c r="O134" s="39">
        <v>0</v>
      </c>
      <c r="P134" s="39"/>
      <c r="Q134" s="38">
        <f t="shared" si="92"/>
        <v>0</v>
      </c>
      <c r="R134" s="39"/>
      <c r="S134" s="39"/>
      <c r="T134" s="39">
        <v>0</v>
      </c>
      <c r="U134" s="39"/>
    </row>
    <row r="135" spans="1:21" ht="12.75" hidden="1">
      <c r="A135" s="113"/>
      <c r="B135" s="114"/>
      <c r="C135" s="101"/>
      <c r="D135" s="96"/>
      <c r="E135" s="96"/>
      <c r="F135" s="6">
        <v>2022</v>
      </c>
      <c r="G135" s="38">
        <f t="shared" si="90"/>
        <v>0</v>
      </c>
      <c r="H135" s="39"/>
      <c r="I135" s="39"/>
      <c r="J135" s="39">
        <v>0</v>
      </c>
      <c r="K135" s="39"/>
      <c r="L135" s="38">
        <f t="shared" si="91"/>
        <v>0</v>
      </c>
      <c r="M135" s="39"/>
      <c r="N135" s="39"/>
      <c r="O135" s="39">
        <v>0</v>
      </c>
      <c r="P135" s="39"/>
      <c r="Q135" s="38">
        <f t="shared" si="92"/>
        <v>0</v>
      </c>
      <c r="R135" s="39"/>
      <c r="S135" s="39"/>
      <c r="T135" s="39">
        <v>0</v>
      </c>
      <c r="U135" s="39"/>
    </row>
    <row r="136" spans="1:21" ht="12.75" hidden="1">
      <c r="A136" s="113"/>
      <c r="B136" s="114"/>
      <c r="C136" s="101"/>
      <c r="D136" s="96"/>
      <c r="E136" s="96"/>
      <c r="F136" s="6">
        <v>2023</v>
      </c>
      <c r="G136" s="38">
        <f t="shared" si="90"/>
        <v>0</v>
      </c>
      <c r="H136" s="39"/>
      <c r="I136" s="39"/>
      <c r="J136" s="39">
        <f>J135*1.04</f>
        <v>0</v>
      </c>
      <c r="K136" s="39"/>
      <c r="L136" s="38">
        <f t="shared" si="91"/>
        <v>0</v>
      </c>
      <c r="M136" s="39"/>
      <c r="N136" s="39"/>
      <c r="O136" s="39">
        <f>O135*1.04</f>
        <v>0</v>
      </c>
      <c r="P136" s="39"/>
      <c r="Q136" s="38">
        <f t="shared" si="92"/>
        <v>0</v>
      </c>
      <c r="R136" s="39"/>
      <c r="S136" s="39"/>
      <c r="T136" s="39">
        <f>T135*1.04</f>
        <v>0</v>
      </c>
      <c r="U136" s="39"/>
    </row>
    <row r="137" spans="1:21" ht="12.75" hidden="1">
      <c r="A137" s="113"/>
      <c r="B137" s="114"/>
      <c r="C137" s="101"/>
      <c r="D137" s="96"/>
      <c r="E137" s="96"/>
      <c r="F137" s="6">
        <v>2024</v>
      </c>
      <c r="G137" s="38">
        <f t="shared" si="90"/>
        <v>0</v>
      </c>
      <c r="H137" s="39"/>
      <c r="I137" s="39"/>
      <c r="J137" s="39">
        <f>J136*1.04</f>
        <v>0</v>
      </c>
      <c r="K137" s="39"/>
      <c r="L137" s="38">
        <f t="shared" si="91"/>
        <v>0</v>
      </c>
      <c r="M137" s="39"/>
      <c r="N137" s="39"/>
      <c r="O137" s="39">
        <f>O136*1.04</f>
        <v>0</v>
      </c>
      <c r="P137" s="39"/>
      <c r="Q137" s="38">
        <f t="shared" si="92"/>
        <v>0</v>
      </c>
      <c r="R137" s="39"/>
      <c r="S137" s="39"/>
      <c r="T137" s="39">
        <f>T136*1.04</f>
        <v>0</v>
      </c>
      <c r="U137" s="39"/>
    </row>
    <row r="138" spans="1:21" ht="12.75" hidden="1">
      <c r="A138" s="113"/>
      <c r="B138" s="114"/>
      <c r="C138" s="101"/>
      <c r="D138" s="96"/>
      <c r="E138" s="96"/>
      <c r="F138" s="6">
        <v>2025</v>
      </c>
      <c r="G138" s="38">
        <f t="shared" si="90"/>
        <v>0</v>
      </c>
      <c r="H138" s="39"/>
      <c r="I138" s="39"/>
      <c r="J138" s="39">
        <f>J137*1.04</f>
        <v>0</v>
      </c>
      <c r="K138" s="39"/>
      <c r="L138" s="38">
        <f t="shared" si="91"/>
        <v>0</v>
      </c>
      <c r="M138" s="39"/>
      <c r="N138" s="39"/>
      <c r="O138" s="39">
        <f>O137*1.04</f>
        <v>0</v>
      </c>
      <c r="P138" s="39"/>
      <c r="Q138" s="38">
        <f t="shared" si="92"/>
        <v>0</v>
      </c>
      <c r="R138" s="39"/>
      <c r="S138" s="39"/>
      <c r="T138" s="39">
        <f>T137*1.04</f>
        <v>0</v>
      </c>
      <c r="U138" s="39"/>
    </row>
    <row r="139" spans="1:21" ht="13.5" customHeight="1" hidden="1">
      <c r="A139" s="113"/>
      <c r="B139" s="115" t="s">
        <v>33</v>
      </c>
      <c r="C139" s="115"/>
      <c r="D139" s="115"/>
      <c r="E139" s="115"/>
      <c r="F139" s="115"/>
      <c r="G139" s="37">
        <f aca="true" t="shared" si="93" ref="G139:U139">G133+G134+G135+G136+G137+G138</f>
        <v>0</v>
      </c>
      <c r="H139" s="37">
        <f t="shared" si="93"/>
        <v>0</v>
      </c>
      <c r="I139" s="37">
        <f t="shared" si="93"/>
        <v>0</v>
      </c>
      <c r="J139" s="37">
        <f t="shared" si="93"/>
        <v>0</v>
      </c>
      <c r="K139" s="37">
        <f t="shared" si="93"/>
        <v>0</v>
      </c>
      <c r="L139" s="37">
        <f t="shared" si="93"/>
        <v>0</v>
      </c>
      <c r="M139" s="37">
        <f t="shared" si="93"/>
        <v>0</v>
      </c>
      <c r="N139" s="37">
        <f t="shared" si="93"/>
        <v>0</v>
      </c>
      <c r="O139" s="37">
        <f t="shared" si="93"/>
        <v>0</v>
      </c>
      <c r="P139" s="37">
        <f t="shared" si="93"/>
        <v>0</v>
      </c>
      <c r="Q139" s="37">
        <f t="shared" si="93"/>
        <v>0</v>
      </c>
      <c r="R139" s="37">
        <f t="shared" si="93"/>
        <v>0</v>
      </c>
      <c r="S139" s="37">
        <f t="shared" si="93"/>
        <v>0</v>
      </c>
      <c r="T139" s="37">
        <f t="shared" si="93"/>
        <v>0</v>
      </c>
      <c r="U139" s="37">
        <f t="shared" si="93"/>
        <v>0</v>
      </c>
    </row>
    <row r="140" spans="1:21" ht="63" customHeight="1">
      <c r="A140" s="116" t="s">
        <v>7</v>
      </c>
      <c r="B140" s="88" t="s">
        <v>147</v>
      </c>
      <c r="C140" s="101" t="s">
        <v>4</v>
      </c>
      <c r="D140" s="96">
        <v>2020</v>
      </c>
      <c r="E140" s="96">
        <v>2025</v>
      </c>
      <c r="F140" s="6">
        <v>2020</v>
      </c>
      <c r="G140" s="43">
        <f aca="true" t="shared" si="94" ref="G140:G145">G147</f>
        <v>128.928</v>
      </c>
      <c r="H140" s="43">
        <f aca="true" t="shared" si="95" ref="H140:J145">H147</f>
        <v>0</v>
      </c>
      <c r="I140" s="43">
        <f t="shared" si="95"/>
        <v>113.456</v>
      </c>
      <c r="J140" s="43">
        <f>J147</f>
        <v>15.472</v>
      </c>
      <c r="K140" s="35">
        <f>K147</f>
        <v>0</v>
      </c>
      <c r="L140" s="43">
        <f aca="true" t="shared" si="96" ref="L140:O145">L147</f>
        <v>128.928</v>
      </c>
      <c r="M140" s="43">
        <f t="shared" si="96"/>
        <v>0</v>
      </c>
      <c r="N140" s="43">
        <f t="shared" si="96"/>
        <v>113.456</v>
      </c>
      <c r="O140" s="43">
        <f>O147</f>
        <v>15.472</v>
      </c>
      <c r="P140" s="35">
        <f>P147</f>
        <v>0</v>
      </c>
      <c r="Q140" s="43">
        <f aca="true" t="shared" si="97" ref="Q140:T145">Q147</f>
        <v>128.928</v>
      </c>
      <c r="R140" s="43">
        <f t="shared" si="97"/>
        <v>0</v>
      </c>
      <c r="S140" s="43">
        <f t="shared" si="97"/>
        <v>113.456</v>
      </c>
      <c r="T140" s="43">
        <f>T147</f>
        <v>15.472</v>
      </c>
      <c r="U140" s="35">
        <f>U147</f>
        <v>0</v>
      </c>
    </row>
    <row r="141" spans="1:21" ht="13.5" hidden="1">
      <c r="A141" s="116"/>
      <c r="B141" s="88"/>
      <c r="C141" s="101"/>
      <c r="D141" s="96"/>
      <c r="E141" s="96"/>
      <c r="F141" s="6">
        <v>2021</v>
      </c>
      <c r="G141" s="43">
        <f>G148</f>
        <v>253.8</v>
      </c>
      <c r="H141" s="43">
        <f t="shared" si="95"/>
        <v>0</v>
      </c>
      <c r="I141" s="35">
        <f t="shared" si="95"/>
        <v>103.3</v>
      </c>
      <c r="J141" s="43">
        <f t="shared" si="95"/>
        <v>150.5</v>
      </c>
      <c r="K141" s="35">
        <f>K148</f>
        <v>0</v>
      </c>
      <c r="L141" s="43">
        <f>L148</f>
        <v>0</v>
      </c>
      <c r="M141" s="43">
        <f>M148</f>
        <v>0</v>
      </c>
      <c r="N141" s="35">
        <f>N148</f>
        <v>0</v>
      </c>
      <c r="O141" s="43">
        <f>O148</f>
        <v>0</v>
      </c>
      <c r="P141" s="35">
        <f>P148</f>
        <v>0</v>
      </c>
      <c r="Q141" s="43">
        <f>Q148</f>
        <v>0</v>
      </c>
      <c r="R141" s="43">
        <f>R148</f>
        <v>0</v>
      </c>
      <c r="S141" s="35">
        <f>S148</f>
        <v>0</v>
      </c>
      <c r="T141" s="43">
        <f>T148</f>
        <v>0</v>
      </c>
      <c r="U141" s="35">
        <f>U148</f>
        <v>0</v>
      </c>
    </row>
    <row r="142" spans="1:21" ht="13.5" hidden="1">
      <c r="A142" s="116"/>
      <c r="B142" s="88"/>
      <c r="C142" s="101"/>
      <c r="D142" s="96"/>
      <c r="E142" s="96"/>
      <c r="F142" s="6">
        <v>2022</v>
      </c>
      <c r="G142" s="35">
        <f t="shared" si="94"/>
        <v>245.5</v>
      </c>
      <c r="H142" s="35">
        <f t="shared" si="95"/>
        <v>0</v>
      </c>
      <c r="I142" s="35">
        <f t="shared" si="95"/>
        <v>98</v>
      </c>
      <c r="J142" s="43">
        <f t="shared" si="95"/>
        <v>147.5</v>
      </c>
      <c r="K142" s="35">
        <f>K149</f>
        <v>0</v>
      </c>
      <c r="L142" s="35">
        <f t="shared" si="96"/>
        <v>0</v>
      </c>
      <c r="M142" s="35">
        <f t="shared" si="96"/>
        <v>0</v>
      </c>
      <c r="N142" s="35">
        <f t="shared" si="96"/>
        <v>0</v>
      </c>
      <c r="O142" s="43">
        <f t="shared" si="96"/>
        <v>0</v>
      </c>
      <c r="P142" s="35">
        <f>P149</f>
        <v>0</v>
      </c>
      <c r="Q142" s="35">
        <f t="shared" si="97"/>
        <v>0</v>
      </c>
      <c r="R142" s="35">
        <f t="shared" si="97"/>
        <v>0</v>
      </c>
      <c r="S142" s="35">
        <f t="shared" si="97"/>
        <v>0</v>
      </c>
      <c r="T142" s="43">
        <f t="shared" si="97"/>
        <v>0</v>
      </c>
      <c r="U142" s="35">
        <f>U149</f>
        <v>0</v>
      </c>
    </row>
    <row r="143" spans="1:21" ht="13.5" hidden="1">
      <c r="A143" s="116"/>
      <c r="B143" s="88"/>
      <c r="C143" s="101"/>
      <c r="D143" s="96"/>
      <c r="E143" s="96"/>
      <c r="F143" s="6">
        <v>2023</v>
      </c>
      <c r="G143" s="35">
        <f t="shared" si="94"/>
        <v>249.60000000000002</v>
      </c>
      <c r="H143" s="35">
        <f t="shared" si="95"/>
        <v>0</v>
      </c>
      <c r="I143" s="35">
        <f t="shared" si="95"/>
        <v>105.8</v>
      </c>
      <c r="J143" s="43">
        <f t="shared" si="95"/>
        <v>143.8</v>
      </c>
      <c r="K143" s="35">
        <f>K150</f>
        <v>0</v>
      </c>
      <c r="L143" s="35">
        <f t="shared" si="96"/>
        <v>0</v>
      </c>
      <c r="M143" s="35">
        <f t="shared" si="96"/>
        <v>0</v>
      </c>
      <c r="N143" s="35">
        <f t="shared" si="96"/>
        <v>0</v>
      </c>
      <c r="O143" s="43">
        <f t="shared" si="96"/>
        <v>0</v>
      </c>
      <c r="P143" s="35">
        <f>P150</f>
        <v>0</v>
      </c>
      <c r="Q143" s="35">
        <f t="shared" si="97"/>
        <v>0</v>
      </c>
      <c r="R143" s="35">
        <f t="shared" si="97"/>
        <v>0</v>
      </c>
      <c r="S143" s="35">
        <f t="shared" si="97"/>
        <v>0</v>
      </c>
      <c r="T143" s="43">
        <f t="shared" si="97"/>
        <v>0</v>
      </c>
      <c r="U143" s="35">
        <f>U150</f>
        <v>0</v>
      </c>
    </row>
    <row r="144" spans="1:21" ht="13.5" hidden="1">
      <c r="A144" s="116"/>
      <c r="B144" s="88"/>
      <c r="C144" s="101"/>
      <c r="D144" s="96"/>
      <c r="E144" s="96"/>
      <c r="F144" s="6">
        <v>2024</v>
      </c>
      <c r="G144" s="35">
        <f t="shared" si="94"/>
        <v>273.137</v>
      </c>
      <c r="H144" s="35">
        <f t="shared" si="95"/>
        <v>0</v>
      </c>
      <c r="I144" s="35">
        <f t="shared" si="95"/>
        <v>110.032</v>
      </c>
      <c r="J144" s="43">
        <f t="shared" si="95"/>
        <v>163.105</v>
      </c>
      <c r="K144" s="35"/>
      <c r="L144" s="35">
        <f t="shared" si="96"/>
        <v>0</v>
      </c>
      <c r="M144" s="35">
        <f t="shared" si="96"/>
        <v>0</v>
      </c>
      <c r="N144" s="35">
        <f t="shared" si="96"/>
        <v>0</v>
      </c>
      <c r="O144" s="43">
        <f t="shared" si="96"/>
        <v>0</v>
      </c>
      <c r="P144" s="35"/>
      <c r="Q144" s="35">
        <f t="shared" si="97"/>
        <v>0</v>
      </c>
      <c r="R144" s="35">
        <f t="shared" si="97"/>
        <v>0</v>
      </c>
      <c r="S144" s="35">
        <f t="shared" si="97"/>
        <v>0</v>
      </c>
      <c r="T144" s="43">
        <f t="shared" si="97"/>
        <v>0</v>
      </c>
      <c r="U144" s="35"/>
    </row>
    <row r="145" spans="1:21" ht="13.5" hidden="1">
      <c r="A145" s="116"/>
      <c r="B145" s="88"/>
      <c r="C145" s="101"/>
      <c r="D145" s="96"/>
      <c r="E145" s="96"/>
      <c r="F145" s="6">
        <v>2025</v>
      </c>
      <c r="G145" s="35">
        <f t="shared" si="94"/>
        <v>284.06228</v>
      </c>
      <c r="H145" s="35">
        <f t="shared" si="95"/>
        <v>0</v>
      </c>
      <c r="I145" s="35">
        <f t="shared" si="95"/>
        <v>114.43328</v>
      </c>
      <c r="J145" s="43">
        <f t="shared" si="95"/>
        <v>169.629</v>
      </c>
      <c r="K145" s="35"/>
      <c r="L145" s="35">
        <f t="shared" si="96"/>
        <v>0</v>
      </c>
      <c r="M145" s="35">
        <f t="shared" si="96"/>
        <v>0</v>
      </c>
      <c r="N145" s="35">
        <f t="shared" si="96"/>
        <v>0</v>
      </c>
      <c r="O145" s="43">
        <f t="shared" si="96"/>
        <v>0</v>
      </c>
      <c r="P145" s="35"/>
      <c r="Q145" s="35">
        <f t="shared" si="97"/>
        <v>0</v>
      </c>
      <c r="R145" s="35">
        <f t="shared" si="97"/>
        <v>0</v>
      </c>
      <c r="S145" s="35">
        <f t="shared" si="97"/>
        <v>0</v>
      </c>
      <c r="T145" s="43">
        <f t="shared" si="97"/>
        <v>0</v>
      </c>
      <c r="U145" s="35"/>
    </row>
    <row r="146" spans="1:21" ht="13.5" customHeight="1" hidden="1">
      <c r="A146" s="116"/>
      <c r="B146" s="115" t="s">
        <v>33</v>
      </c>
      <c r="C146" s="115"/>
      <c r="D146" s="115"/>
      <c r="E146" s="115"/>
      <c r="F146" s="115"/>
      <c r="G146" s="35">
        <f>G140+G141+G142+G143+G144+G145</f>
        <v>1435.0272800000002</v>
      </c>
      <c r="H146" s="35">
        <f>H140+H141+H142+H143+H144+H145</f>
        <v>0</v>
      </c>
      <c r="I146" s="35">
        <f>I140+I141+I142+I143+I144+I145</f>
        <v>645.0212799999999</v>
      </c>
      <c r="J146" s="35">
        <f>J140+J141+J142+J143+J144+J145</f>
        <v>790.006</v>
      </c>
      <c r="K146" s="35"/>
      <c r="L146" s="35">
        <f>L140+L141+L142+L143+L144+L145</f>
        <v>128.928</v>
      </c>
      <c r="M146" s="35">
        <f>M140+M141+M142+M143+M144+M145</f>
        <v>0</v>
      </c>
      <c r="N146" s="35">
        <f>N140+N141+N142+N143+N144+N145</f>
        <v>113.456</v>
      </c>
      <c r="O146" s="35">
        <f>O140+O141+O142+O143+O144+O145</f>
        <v>15.472</v>
      </c>
      <c r="P146" s="35"/>
      <c r="Q146" s="35">
        <f>Q140+Q141+Q142+Q143+Q144+Q145</f>
        <v>128.928</v>
      </c>
      <c r="R146" s="35">
        <f>R140+R141+R142+R143+R144+R145</f>
        <v>0</v>
      </c>
      <c r="S146" s="35">
        <f>S140+S141+S142+S143+S144+S145</f>
        <v>113.456</v>
      </c>
      <c r="T146" s="35">
        <f>T140+T141+T142+T143+T144+T145</f>
        <v>15.472</v>
      </c>
      <c r="U146" s="35"/>
    </row>
    <row r="147" spans="1:21" ht="63" customHeight="1">
      <c r="A147" s="96" t="s">
        <v>61</v>
      </c>
      <c r="B147" s="89" t="s">
        <v>148</v>
      </c>
      <c r="C147" s="101" t="s">
        <v>4</v>
      </c>
      <c r="D147" s="96">
        <v>2020</v>
      </c>
      <c r="E147" s="96">
        <v>2025</v>
      </c>
      <c r="F147" s="6">
        <v>2020</v>
      </c>
      <c r="G147" s="44">
        <f aca="true" t="shared" si="98" ref="G147:G152">H147+I147+J147+K147</f>
        <v>128.928</v>
      </c>
      <c r="H147" s="42"/>
      <c r="I147" s="45">
        <v>113.456</v>
      </c>
      <c r="J147" s="41">
        <v>15.472</v>
      </c>
      <c r="K147" s="39"/>
      <c r="L147" s="44">
        <f aca="true" t="shared" si="99" ref="L147:L152">M147+N147+O147+P147</f>
        <v>128.928</v>
      </c>
      <c r="M147" s="42"/>
      <c r="N147" s="45">
        <v>113.456</v>
      </c>
      <c r="O147" s="41">
        <v>15.472</v>
      </c>
      <c r="P147" s="39"/>
      <c r="Q147" s="44">
        <f aca="true" t="shared" si="100" ref="Q147:Q152">R147+S147+T147+U147</f>
        <v>128.928</v>
      </c>
      <c r="R147" s="42"/>
      <c r="S147" s="45">
        <v>113.456</v>
      </c>
      <c r="T147" s="41">
        <v>15.472</v>
      </c>
      <c r="U147" s="39"/>
    </row>
    <row r="148" spans="1:21" ht="12.75" hidden="1">
      <c r="A148" s="96"/>
      <c r="B148" s="89"/>
      <c r="C148" s="101"/>
      <c r="D148" s="96"/>
      <c r="E148" s="96"/>
      <c r="F148" s="6">
        <v>2021</v>
      </c>
      <c r="G148" s="44">
        <f t="shared" si="98"/>
        <v>253.8</v>
      </c>
      <c r="H148" s="42"/>
      <c r="I148" s="46">
        <v>103.3</v>
      </c>
      <c r="J148" s="46">
        <f>14.091+136.409</f>
        <v>150.5</v>
      </c>
      <c r="K148" s="39"/>
      <c r="L148" s="44">
        <f t="shared" si="99"/>
        <v>0</v>
      </c>
      <c r="M148" s="42"/>
      <c r="N148" s="46"/>
      <c r="O148" s="46"/>
      <c r="P148" s="39"/>
      <c r="Q148" s="44">
        <f t="shared" si="100"/>
        <v>0</v>
      </c>
      <c r="R148" s="42"/>
      <c r="S148" s="46"/>
      <c r="T148" s="46"/>
      <c r="U148" s="39"/>
    </row>
    <row r="149" spans="1:21" ht="12.75" hidden="1">
      <c r="A149" s="96"/>
      <c r="B149" s="89"/>
      <c r="C149" s="101"/>
      <c r="D149" s="96"/>
      <c r="E149" s="96"/>
      <c r="F149" s="6">
        <v>2022</v>
      </c>
      <c r="G149" s="38">
        <f t="shared" si="98"/>
        <v>245.5</v>
      </c>
      <c r="H149" s="39"/>
      <c r="I149" s="47">
        <v>98</v>
      </c>
      <c r="J149" s="40">
        <v>147.5</v>
      </c>
      <c r="K149" s="39"/>
      <c r="L149" s="38">
        <f t="shared" si="99"/>
        <v>0</v>
      </c>
      <c r="M149" s="39"/>
      <c r="N149" s="47"/>
      <c r="O149" s="40"/>
      <c r="P149" s="39"/>
      <c r="Q149" s="38">
        <f t="shared" si="100"/>
        <v>0</v>
      </c>
      <c r="R149" s="39"/>
      <c r="S149" s="47"/>
      <c r="T149" s="40"/>
      <c r="U149" s="39"/>
    </row>
    <row r="150" spans="1:21" ht="12.75" hidden="1">
      <c r="A150" s="96"/>
      <c r="B150" s="89"/>
      <c r="C150" s="101"/>
      <c r="D150" s="96"/>
      <c r="E150" s="96"/>
      <c r="F150" s="6">
        <v>2023</v>
      </c>
      <c r="G150" s="38">
        <f t="shared" si="98"/>
        <v>249.60000000000002</v>
      </c>
      <c r="H150" s="39"/>
      <c r="I150" s="47">
        <v>105.8</v>
      </c>
      <c r="J150" s="40">
        <v>143.8</v>
      </c>
      <c r="K150" s="39"/>
      <c r="L150" s="38">
        <f t="shared" si="99"/>
        <v>0</v>
      </c>
      <c r="M150" s="39"/>
      <c r="N150" s="47"/>
      <c r="O150" s="40"/>
      <c r="P150" s="39"/>
      <c r="Q150" s="38">
        <f t="shared" si="100"/>
        <v>0</v>
      </c>
      <c r="R150" s="39"/>
      <c r="S150" s="47"/>
      <c r="T150" s="40"/>
      <c r="U150" s="39"/>
    </row>
    <row r="151" spans="1:21" ht="12.75" hidden="1">
      <c r="A151" s="96"/>
      <c r="B151" s="89"/>
      <c r="C151" s="101"/>
      <c r="D151" s="96"/>
      <c r="E151" s="96"/>
      <c r="F151" s="6">
        <v>2024</v>
      </c>
      <c r="G151" s="38">
        <f t="shared" si="98"/>
        <v>273.137</v>
      </c>
      <c r="H151" s="39"/>
      <c r="I151" s="38">
        <f>I150*1.04</f>
        <v>110.032</v>
      </c>
      <c r="J151" s="39">
        <v>163.105</v>
      </c>
      <c r="K151" s="39"/>
      <c r="L151" s="38">
        <f t="shared" si="99"/>
        <v>0</v>
      </c>
      <c r="M151" s="39"/>
      <c r="N151" s="38"/>
      <c r="O151" s="39"/>
      <c r="P151" s="39"/>
      <c r="Q151" s="38">
        <f t="shared" si="100"/>
        <v>0</v>
      </c>
      <c r="R151" s="39"/>
      <c r="S151" s="38"/>
      <c r="T151" s="39"/>
      <c r="U151" s="39"/>
    </row>
    <row r="152" spans="1:21" ht="12.75" hidden="1">
      <c r="A152" s="96"/>
      <c r="B152" s="89"/>
      <c r="C152" s="101"/>
      <c r="D152" s="96"/>
      <c r="E152" s="96"/>
      <c r="F152" s="6">
        <v>2025</v>
      </c>
      <c r="G152" s="38">
        <f t="shared" si="98"/>
        <v>284.06228</v>
      </c>
      <c r="H152" s="39"/>
      <c r="I152" s="38">
        <f>I151*1.04</f>
        <v>114.43328</v>
      </c>
      <c r="J152" s="39">
        <v>169.629</v>
      </c>
      <c r="K152" s="39"/>
      <c r="L152" s="38">
        <f t="shared" si="99"/>
        <v>0</v>
      </c>
      <c r="M152" s="39"/>
      <c r="N152" s="38"/>
      <c r="O152" s="39"/>
      <c r="P152" s="39"/>
      <c r="Q152" s="38">
        <f t="shared" si="100"/>
        <v>0</v>
      </c>
      <c r="R152" s="39"/>
      <c r="S152" s="38"/>
      <c r="T152" s="39"/>
      <c r="U152" s="39"/>
    </row>
    <row r="153" spans="1:21" s="3" customFormat="1" ht="12.75" customHeight="1" hidden="1">
      <c r="A153" s="96"/>
      <c r="B153" s="104" t="s">
        <v>33</v>
      </c>
      <c r="C153" s="104"/>
      <c r="D153" s="104"/>
      <c r="E153" s="104"/>
      <c r="F153" s="104"/>
      <c r="G153" s="37">
        <f aca="true" t="shared" si="101" ref="G153:U153">G147+G148+G149+G150+G151+G152</f>
        <v>1435.0272800000002</v>
      </c>
      <c r="H153" s="37">
        <f t="shared" si="101"/>
        <v>0</v>
      </c>
      <c r="I153" s="37">
        <f t="shared" si="101"/>
        <v>645.0212799999999</v>
      </c>
      <c r="J153" s="37">
        <f t="shared" si="101"/>
        <v>790.006</v>
      </c>
      <c r="K153" s="37">
        <f t="shared" si="101"/>
        <v>0</v>
      </c>
      <c r="L153" s="37">
        <f t="shared" si="101"/>
        <v>128.928</v>
      </c>
      <c r="M153" s="37">
        <f t="shared" si="101"/>
        <v>0</v>
      </c>
      <c r="N153" s="37">
        <f t="shared" si="101"/>
        <v>113.456</v>
      </c>
      <c r="O153" s="37">
        <f t="shared" si="101"/>
        <v>15.472</v>
      </c>
      <c r="P153" s="37">
        <f t="shared" si="101"/>
        <v>0</v>
      </c>
      <c r="Q153" s="37">
        <f t="shared" si="101"/>
        <v>128.928</v>
      </c>
      <c r="R153" s="37">
        <f t="shared" si="101"/>
        <v>0</v>
      </c>
      <c r="S153" s="37">
        <f t="shared" si="101"/>
        <v>113.456</v>
      </c>
      <c r="T153" s="37">
        <f t="shared" si="101"/>
        <v>15.472</v>
      </c>
      <c r="U153" s="37">
        <f t="shared" si="101"/>
        <v>0</v>
      </c>
    </row>
    <row r="154" spans="1:21" ht="14.25" customHeight="1">
      <c r="A154" s="116" t="s">
        <v>8</v>
      </c>
      <c r="B154" s="104" t="s">
        <v>62</v>
      </c>
      <c r="C154" s="101" t="s">
        <v>4</v>
      </c>
      <c r="D154" s="96">
        <v>2020</v>
      </c>
      <c r="E154" s="96">
        <v>2025</v>
      </c>
      <c r="F154" s="6">
        <v>2020</v>
      </c>
      <c r="G154" s="48">
        <f aca="true" t="shared" si="102" ref="G154:K159">G161+G168</f>
        <v>0</v>
      </c>
      <c r="H154" s="48">
        <f t="shared" si="102"/>
        <v>0</v>
      </c>
      <c r="I154" s="48">
        <f t="shared" si="102"/>
        <v>0</v>
      </c>
      <c r="J154" s="48">
        <f t="shared" si="102"/>
        <v>0</v>
      </c>
      <c r="K154" s="48">
        <f t="shared" si="102"/>
        <v>0</v>
      </c>
      <c r="L154" s="48">
        <f aca="true" t="shared" si="103" ref="L154:U154">L161+L168</f>
        <v>0</v>
      </c>
      <c r="M154" s="48">
        <f t="shared" si="103"/>
        <v>0</v>
      </c>
      <c r="N154" s="48">
        <f t="shared" si="103"/>
        <v>0</v>
      </c>
      <c r="O154" s="48">
        <f t="shared" si="103"/>
        <v>0</v>
      </c>
      <c r="P154" s="48">
        <f t="shared" si="103"/>
        <v>0</v>
      </c>
      <c r="Q154" s="48">
        <f t="shared" si="103"/>
        <v>0</v>
      </c>
      <c r="R154" s="48">
        <f t="shared" si="103"/>
        <v>0</v>
      </c>
      <c r="S154" s="48">
        <f t="shared" si="103"/>
        <v>0</v>
      </c>
      <c r="T154" s="48">
        <f t="shared" si="103"/>
        <v>0</v>
      </c>
      <c r="U154" s="48">
        <f t="shared" si="103"/>
        <v>0</v>
      </c>
    </row>
    <row r="155" spans="1:21" ht="12.75" hidden="1">
      <c r="A155" s="116"/>
      <c r="B155" s="104"/>
      <c r="C155" s="101"/>
      <c r="D155" s="96"/>
      <c r="E155" s="96"/>
      <c r="F155" s="6">
        <v>2021</v>
      </c>
      <c r="G155" s="48">
        <f t="shared" si="102"/>
        <v>0</v>
      </c>
      <c r="H155" s="48">
        <f t="shared" si="102"/>
        <v>0</v>
      </c>
      <c r="I155" s="48">
        <f t="shared" si="102"/>
        <v>0</v>
      </c>
      <c r="J155" s="48">
        <f t="shared" si="102"/>
        <v>0</v>
      </c>
      <c r="K155" s="48">
        <f t="shared" si="102"/>
        <v>0</v>
      </c>
      <c r="L155" s="48">
        <f aca="true" t="shared" si="104" ref="L155:U155">L162+L169</f>
        <v>0</v>
      </c>
      <c r="M155" s="48">
        <f t="shared" si="104"/>
        <v>0</v>
      </c>
      <c r="N155" s="48">
        <f t="shared" si="104"/>
        <v>0</v>
      </c>
      <c r="O155" s="48">
        <f t="shared" si="104"/>
        <v>0</v>
      </c>
      <c r="P155" s="48">
        <f t="shared" si="104"/>
        <v>0</v>
      </c>
      <c r="Q155" s="48">
        <f t="shared" si="104"/>
        <v>0</v>
      </c>
      <c r="R155" s="48">
        <f t="shared" si="104"/>
        <v>0</v>
      </c>
      <c r="S155" s="48">
        <f t="shared" si="104"/>
        <v>0</v>
      </c>
      <c r="T155" s="48">
        <f t="shared" si="104"/>
        <v>0</v>
      </c>
      <c r="U155" s="48">
        <f t="shared" si="104"/>
        <v>0</v>
      </c>
    </row>
    <row r="156" spans="1:21" ht="12.75" hidden="1">
      <c r="A156" s="116"/>
      <c r="B156" s="104"/>
      <c r="C156" s="101"/>
      <c r="D156" s="96"/>
      <c r="E156" s="96"/>
      <c r="F156" s="6">
        <v>2022</v>
      </c>
      <c r="G156" s="48">
        <f t="shared" si="102"/>
        <v>0</v>
      </c>
      <c r="H156" s="48">
        <f t="shared" si="102"/>
        <v>0</v>
      </c>
      <c r="I156" s="48">
        <f t="shared" si="102"/>
        <v>0</v>
      </c>
      <c r="J156" s="48">
        <f t="shared" si="102"/>
        <v>0</v>
      </c>
      <c r="K156" s="48">
        <f t="shared" si="102"/>
        <v>0</v>
      </c>
      <c r="L156" s="48">
        <f aca="true" t="shared" si="105" ref="L156:U156">L163+L170</f>
        <v>0</v>
      </c>
      <c r="M156" s="48">
        <f t="shared" si="105"/>
        <v>0</v>
      </c>
      <c r="N156" s="48">
        <f t="shared" si="105"/>
        <v>0</v>
      </c>
      <c r="O156" s="48">
        <f t="shared" si="105"/>
        <v>0</v>
      </c>
      <c r="P156" s="48">
        <f t="shared" si="105"/>
        <v>0</v>
      </c>
      <c r="Q156" s="48">
        <f t="shared" si="105"/>
        <v>0</v>
      </c>
      <c r="R156" s="48">
        <f t="shared" si="105"/>
        <v>0</v>
      </c>
      <c r="S156" s="48">
        <f t="shared" si="105"/>
        <v>0</v>
      </c>
      <c r="T156" s="48">
        <f t="shared" si="105"/>
        <v>0</v>
      </c>
      <c r="U156" s="48">
        <f t="shared" si="105"/>
        <v>0</v>
      </c>
    </row>
    <row r="157" spans="1:21" ht="12.75" hidden="1">
      <c r="A157" s="116"/>
      <c r="B157" s="104"/>
      <c r="C157" s="101"/>
      <c r="D157" s="96"/>
      <c r="E157" s="96"/>
      <c r="F157" s="6">
        <v>2023</v>
      </c>
      <c r="G157" s="48">
        <f t="shared" si="102"/>
        <v>0</v>
      </c>
      <c r="H157" s="48">
        <f t="shared" si="102"/>
        <v>0</v>
      </c>
      <c r="I157" s="48">
        <f t="shared" si="102"/>
        <v>0</v>
      </c>
      <c r="J157" s="48">
        <f t="shared" si="102"/>
        <v>0</v>
      </c>
      <c r="K157" s="48">
        <f t="shared" si="102"/>
        <v>0</v>
      </c>
      <c r="L157" s="48">
        <f aca="true" t="shared" si="106" ref="L157:U157">L164+L171</f>
        <v>0</v>
      </c>
      <c r="M157" s="48">
        <f t="shared" si="106"/>
        <v>0</v>
      </c>
      <c r="N157" s="48">
        <f t="shared" si="106"/>
        <v>0</v>
      </c>
      <c r="O157" s="48">
        <f t="shared" si="106"/>
        <v>0</v>
      </c>
      <c r="P157" s="48">
        <f t="shared" si="106"/>
        <v>0</v>
      </c>
      <c r="Q157" s="48">
        <f t="shared" si="106"/>
        <v>0</v>
      </c>
      <c r="R157" s="48">
        <f t="shared" si="106"/>
        <v>0</v>
      </c>
      <c r="S157" s="48">
        <f t="shared" si="106"/>
        <v>0</v>
      </c>
      <c r="T157" s="48">
        <f t="shared" si="106"/>
        <v>0</v>
      </c>
      <c r="U157" s="48">
        <f t="shared" si="106"/>
        <v>0</v>
      </c>
    </row>
    <row r="158" spans="1:21" ht="12.75" hidden="1">
      <c r="A158" s="116"/>
      <c r="B158" s="104"/>
      <c r="C158" s="101"/>
      <c r="D158" s="96"/>
      <c r="E158" s="96"/>
      <c r="F158" s="6">
        <v>2024</v>
      </c>
      <c r="G158" s="48">
        <f t="shared" si="102"/>
        <v>0</v>
      </c>
      <c r="H158" s="48">
        <f t="shared" si="102"/>
        <v>0</v>
      </c>
      <c r="I158" s="48">
        <f t="shared" si="102"/>
        <v>0</v>
      </c>
      <c r="J158" s="48">
        <f t="shared" si="102"/>
        <v>0</v>
      </c>
      <c r="K158" s="48">
        <f t="shared" si="102"/>
        <v>0</v>
      </c>
      <c r="L158" s="48">
        <f aca="true" t="shared" si="107" ref="L158:U158">L165+L172</f>
        <v>0</v>
      </c>
      <c r="M158" s="48">
        <f t="shared" si="107"/>
        <v>0</v>
      </c>
      <c r="N158" s="48">
        <f t="shared" si="107"/>
        <v>0</v>
      </c>
      <c r="O158" s="48">
        <f t="shared" si="107"/>
        <v>0</v>
      </c>
      <c r="P158" s="48">
        <f t="shared" si="107"/>
        <v>0</v>
      </c>
      <c r="Q158" s="48">
        <f t="shared" si="107"/>
        <v>0</v>
      </c>
      <c r="R158" s="48">
        <f t="shared" si="107"/>
        <v>0</v>
      </c>
      <c r="S158" s="48">
        <f t="shared" si="107"/>
        <v>0</v>
      </c>
      <c r="T158" s="48">
        <f t="shared" si="107"/>
        <v>0</v>
      </c>
      <c r="U158" s="48">
        <f t="shared" si="107"/>
        <v>0</v>
      </c>
    </row>
    <row r="159" spans="1:21" ht="12.75" hidden="1">
      <c r="A159" s="116"/>
      <c r="B159" s="104"/>
      <c r="C159" s="101"/>
      <c r="D159" s="96"/>
      <c r="E159" s="96"/>
      <c r="F159" s="6">
        <v>2025</v>
      </c>
      <c r="G159" s="48">
        <f t="shared" si="102"/>
        <v>0</v>
      </c>
      <c r="H159" s="48">
        <f t="shared" si="102"/>
        <v>0</v>
      </c>
      <c r="I159" s="48">
        <f t="shared" si="102"/>
        <v>0</v>
      </c>
      <c r="J159" s="48">
        <f t="shared" si="102"/>
        <v>0</v>
      </c>
      <c r="K159" s="48">
        <f t="shared" si="102"/>
        <v>0</v>
      </c>
      <c r="L159" s="48">
        <f aca="true" t="shared" si="108" ref="L159:U159">L166+L173</f>
        <v>0</v>
      </c>
      <c r="M159" s="48">
        <f t="shared" si="108"/>
        <v>0</v>
      </c>
      <c r="N159" s="48">
        <f t="shared" si="108"/>
        <v>0</v>
      </c>
      <c r="O159" s="48">
        <f t="shared" si="108"/>
        <v>0</v>
      </c>
      <c r="P159" s="48">
        <f t="shared" si="108"/>
        <v>0</v>
      </c>
      <c r="Q159" s="48">
        <f t="shared" si="108"/>
        <v>0</v>
      </c>
      <c r="R159" s="48">
        <f t="shared" si="108"/>
        <v>0</v>
      </c>
      <c r="S159" s="48">
        <f t="shared" si="108"/>
        <v>0</v>
      </c>
      <c r="T159" s="48">
        <f t="shared" si="108"/>
        <v>0</v>
      </c>
      <c r="U159" s="48">
        <f t="shared" si="108"/>
        <v>0</v>
      </c>
    </row>
    <row r="160" spans="1:21" ht="13.5" customHeight="1" hidden="1">
      <c r="A160" s="116"/>
      <c r="B160" s="115" t="s">
        <v>33</v>
      </c>
      <c r="C160" s="115"/>
      <c r="D160" s="115"/>
      <c r="E160" s="115"/>
      <c r="F160" s="115"/>
      <c r="G160" s="37">
        <f aca="true" t="shared" si="109" ref="G160:U160">SUM(G154:G159)</f>
        <v>0</v>
      </c>
      <c r="H160" s="37">
        <f t="shared" si="109"/>
        <v>0</v>
      </c>
      <c r="I160" s="37">
        <f t="shared" si="109"/>
        <v>0</v>
      </c>
      <c r="J160" s="37">
        <f t="shared" si="109"/>
        <v>0</v>
      </c>
      <c r="K160" s="37">
        <f t="shared" si="109"/>
        <v>0</v>
      </c>
      <c r="L160" s="37">
        <f t="shared" si="109"/>
        <v>0</v>
      </c>
      <c r="M160" s="37">
        <f t="shared" si="109"/>
        <v>0</v>
      </c>
      <c r="N160" s="37">
        <f t="shared" si="109"/>
        <v>0</v>
      </c>
      <c r="O160" s="37">
        <f t="shared" si="109"/>
        <v>0</v>
      </c>
      <c r="P160" s="37">
        <f t="shared" si="109"/>
        <v>0</v>
      </c>
      <c r="Q160" s="37">
        <f t="shared" si="109"/>
        <v>0</v>
      </c>
      <c r="R160" s="37">
        <f t="shared" si="109"/>
        <v>0</v>
      </c>
      <c r="S160" s="37">
        <f t="shared" si="109"/>
        <v>0</v>
      </c>
      <c r="T160" s="37">
        <f t="shared" si="109"/>
        <v>0</v>
      </c>
      <c r="U160" s="37">
        <f t="shared" si="109"/>
        <v>0</v>
      </c>
    </row>
    <row r="161" spans="1:21" ht="55.5" customHeight="1">
      <c r="A161" s="113" t="s">
        <v>63</v>
      </c>
      <c r="B161" s="114" t="s">
        <v>64</v>
      </c>
      <c r="C161" s="101" t="s">
        <v>4</v>
      </c>
      <c r="D161" s="96">
        <v>2020</v>
      </c>
      <c r="E161" s="96">
        <v>2025</v>
      </c>
      <c r="F161" s="6">
        <v>2020</v>
      </c>
      <c r="G161" s="38">
        <f aca="true" t="shared" si="110" ref="G161:G166">H161+I161+J161+K161</f>
        <v>0</v>
      </c>
      <c r="H161" s="39"/>
      <c r="I161" s="39"/>
      <c r="J161" s="39">
        <v>0</v>
      </c>
      <c r="K161" s="39"/>
      <c r="L161" s="38">
        <f aca="true" t="shared" si="111" ref="L161:L166">M161+N161+O161+P161</f>
        <v>0</v>
      </c>
      <c r="M161" s="39"/>
      <c r="N161" s="39"/>
      <c r="O161" s="39">
        <v>0</v>
      </c>
      <c r="P161" s="39"/>
      <c r="Q161" s="38">
        <f aca="true" t="shared" si="112" ref="Q161:Q166">R161+S161+T161+U161</f>
        <v>0</v>
      </c>
      <c r="R161" s="39"/>
      <c r="S161" s="39"/>
      <c r="T161" s="39">
        <v>0</v>
      </c>
      <c r="U161" s="39"/>
    </row>
    <row r="162" spans="1:21" ht="12.75" hidden="1">
      <c r="A162" s="113"/>
      <c r="B162" s="114"/>
      <c r="C162" s="101"/>
      <c r="D162" s="96"/>
      <c r="E162" s="96"/>
      <c r="F162" s="6">
        <v>2021</v>
      </c>
      <c r="G162" s="38">
        <f t="shared" si="110"/>
        <v>0</v>
      </c>
      <c r="H162" s="39"/>
      <c r="I162" s="39"/>
      <c r="J162" s="39">
        <f>J161*1.04</f>
        <v>0</v>
      </c>
      <c r="K162" s="39"/>
      <c r="L162" s="38">
        <f t="shared" si="111"/>
        <v>0</v>
      </c>
      <c r="M162" s="39"/>
      <c r="N162" s="39"/>
      <c r="O162" s="39">
        <f>O161*1.04</f>
        <v>0</v>
      </c>
      <c r="P162" s="39"/>
      <c r="Q162" s="38">
        <f t="shared" si="112"/>
        <v>0</v>
      </c>
      <c r="R162" s="39"/>
      <c r="S162" s="39"/>
      <c r="T162" s="39">
        <f>T161*1.04</f>
        <v>0</v>
      </c>
      <c r="U162" s="39"/>
    </row>
    <row r="163" spans="1:21" ht="12.75" hidden="1">
      <c r="A163" s="113"/>
      <c r="B163" s="114"/>
      <c r="C163" s="101"/>
      <c r="D163" s="96"/>
      <c r="E163" s="96"/>
      <c r="F163" s="6">
        <v>2022</v>
      </c>
      <c r="G163" s="38">
        <f t="shared" si="110"/>
        <v>0</v>
      </c>
      <c r="H163" s="39"/>
      <c r="I163" s="39"/>
      <c r="J163" s="39">
        <f>J162*1.04</f>
        <v>0</v>
      </c>
      <c r="K163" s="39"/>
      <c r="L163" s="38">
        <f t="shared" si="111"/>
        <v>0</v>
      </c>
      <c r="M163" s="39"/>
      <c r="N163" s="39"/>
      <c r="O163" s="39">
        <f>O162*1.04</f>
        <v>0</v>
      </c>
      <c r="P163" s="39"/>
      <c r="Q163" s="38">
        <f t="shared" si="112"/>
        <v>0</v>
      </c>
      <c r="R163" s="39"/>
      <c r="S163" s="39"/>
      <c r="T163" s="39">
        <f>T162*1.04</f>
        <v>0</v>
      </c>
      <c r="U163" s="39"/>
    </row>
    <row r="164" spans="1:21" ht="12.75" hidden="1">
      <c r="A164" s="113"/>
      <c r="B164" s="114"/>
      <c r="C164" s="101"/>
      <c r="D164" s="96"/>
      <c r="E164" s="96"/>
      <c r="F164" s="6">
        <v>2023</v>
      </c>
      <c r="G164" s="38">
        <f t="shared" si="110"/>
        <v>0</v>
      </c>
      <c r="H164" s="39"/>
      <c r="I164" s="39"/>
      <c r="J164" s="39">
        <f>J163*1.04</f>
        <v>0</v>
      </c>
      <c r="K164" s="39"/>
      <c r="L164" s="38">
        <f t="shared" si="111"/>
        <v>0</v>
      </c>
      <c r="M164" s="39"/>
      <c r="N164" s="39"/>
      <c r="O164" s="39">
        <f>O163*1.04</f>
        <v>0</v>
      </c>
      <c r="P164" s="39"/>
      <c r="Q164" s="38">
        <f t="shared" si="112"/>
        <v>0</v>
      </c>
      <c r="R164" s="39"/>
      <c r="S164" s="39"/>
      <c r="T164" s="39">
        <f>T163*1.04</f>
        <v>0</v>
      </c>
      <c r="U164" s="39"/>
    </row>
    <row r="165" spans="1:21" ht="12.75" hidden="1">
      <c r="A165" s="113"/>
      <c r="B165" s="114"/>
      <c r="C165" s="101"/>
      <c r="D165" s="96"/>
      <c r="E165" s="96"/>
      <c r="F165" s="6">
        <v>2024</v>
      </c>
      <c r="G165" s="38">
        <f t="shared" si="110"/>
        <v>0</v>
      </c>
      <c r="H165" s="39"/>
      <c r="I165" s="39"/>
      <c r="J165" s="39">
        <f>J164*1.04</f>
        <v>0</v>
      </c>
      <c r="K165" s="39"/>
      <c r="L165" s="38">
        <f t="shared" si="111"/>
        <v>0</v>
      </c>
      <c r="M165" s="39"/>
      <c r="N165" s="39"/>
      <c r="O165" s="39">
        <f>O164*1.04</f>
        <v>0</v>
      </c>
      <c r="P165" s="39"/>
      <c r="Q165" s="38">
        <f t="shared" si="112"/>
        <v>0</v>
      </c>
      <c r="R165" s="39"/>
      <c r="S165" s="39"/>
      <c r="T165" s="39">
        <f>T164*1.04</f>
        <v>0</v>
      </c>
      <c r="U165" s="39"/>
    </row>
    <row r="166" spans="1:21" ht="12.75" hidden="1">
      <c r="A166" s="113"/>
      <c r="B166" s="114"/>
      <c r="C166" s="101"/>
      <c r="D166" s="96"/>
      <c r="E166" s="96"/>
      <c r="F166" s="6">
        <v>2025</v>
      </c>
      <c r="G166" s="38">
        <f t="shared" si="110"/>
        <v>0</v>
      </c>
      <c r="H166" s="39"/>
      <c r="I166" s="39"/>
      <c r="J166" s="39">
        <f>J165*1.04</f>
        <v>0</v>
      </c>
      <c r="K166" s="39"/>
      <c r="L166" s="38">
        <f t="shared" si="111"/>
        <v>0</v>
      </c>
      <c r="M166" s="39"/>
      <c r="N166" s="39"/>
      <c r="O166" s="39">
        <f>O165*1.04</f>
        <v>0</v>
      </c>
      <c r="P166" s="39"/>
      <c r="Q166" s="38">
        <f t="shared" si="112"/>
        <v>0</v>
      </c>
      <c r="R166" s="39"/>
      <c r="S166" s="39"/>
      <c r="T166" s="39">
        <f>T165*1.04</f>
        <v>0</v>
      </c>
      <c r="U166" s="39"/>
    </row>
    <row r="167" spans="1:21" ht="13.5" customHeight="1" hidden="1">
      <c r="A167" s="113"/>
      <c r="B167" s="115" t="s">
        <v>33</v>
      </c>
      <c r="C167" s="115"/>
      <c r="D167" s="115"/>
      <c r="E167" s="115"/>
      <c r="F167" s="115"/>
      <c r="G167" s="37">
        <f>G161+G162+G163+G164+G165+G166</f>
        <v>0</v>
      </c>
      <c r="H167" s="37">
        <f>H161+H162+H163+H164+H165+H166</f>
        <v>0</v>
      </c>
      <c r="I167" s="37">
        <f>I161+I162+I163+I164+I165+I166</f>
        <v>0</v>
      </c>
      <c r="J167" s="37">
        <f>J161+J162+J163+J164+J165+J166</f>
        <v>0</v>
      </c>
      <c r="K167" s="35">
        <f>SUM(K161:K166)</f>
        <v>0</v>
      </c>
      <c r="L167" s="37">
        <f>L161+L162+L163+L164+L165+L166</f>
        <v>0</v>
      </c>
      <c r="M167" s="37">
        <f>M161+M162+M163+M164+M165+M166</f>
        <v>0</v>
      </c>
      <c r="N167" s="37">
        <f>N161+N162+N163+N164+N165+N166</f>
        <v>0</v>
      </c>
      <c r="O167" s="37">
        <f>O161+O162+O163+O164+O165+O166</f>
        <v>0</v>
      </c>
      <c r="P167" s="35">
        <f>SUM(P161:P166)</f>
        <v>0</v>
      </c>
      <c r="Q167" s="37">
        <f>Q161+Q162+Q163+Q164+Q165+Q166</f>
        <v>0</v>
      </c>
      <c r="R167" s="37">
        <f>R161+R162+R163+R164+R165+R166</f>
        <v>0</v>
      </c>
      <c r="S167" s="37">
        <f>S161+S162+S163+S164+S165+S166</f>
        <v>0</v>
      </c>
      <c r="T167" s="37">
        <f>T161+T162+T163+T164+T165+T166</f>
        <v>0</v>
      </c>
      <c r="U167" s="35">
        <f>SUM(U161:U166)</f>
        <v>0</v>
      </c>
    </row>
    <row r="168" spans="1:21" ht="57.75" customHeight="1">
      <c r="A168" s="113" t="s">
        <v>65</v>
      </c>
      <c r="B168" s="114" t="s">
        <v>66</v>
      </c>
      <c r="C168" s="101" t="s">
        <v>4</v>
      </c>
      <c r="D168" s="96">
        <v>2020</v>
      </c>
      <c r="E168" s="96">
        <v>2025</v>
      </c>
      <c r="F168" s="6">
        <v>2020</v>
      </c>
      <c r="G168" s="38">
        <f aca="true" t="shared" si="113" ref="G168:G173">H168+I168+J168+K168</f>
        <v>0</v>
      </c>
      <c r="H168" s="39"/>
      <c r="I168" s="39"/>
      <c r="J168" s="39">
        <v>0</v>
      </c>
      <c r="K168" s="39"/>
      <c r="L168" s="38">
        <f aca="true" t="shared" si="114" ref="L168:L173">M168+N168+O168+P168</f>
        <v>0</v>
      </c>
      <c r="M168" s="39"/>
      <c r="N168" s="39"/>
      <c r="O168" s="39">
        <v>0</v>
      </c>
      <c r="P168" s="39"/>
      <c r="Q168" s="38">
        <f aca="true" t="shared" si="115" ref="Q168:Q173">R168+S168+T168+U168</f>
        <v>0</v>
      </c>
      <c r="R168" s="39"/>
      <c r="S168" s="39"/>
      <c r="T168" s="39">
        <v>0</v>
      </c>
      <c r="U168" s="39"/>
    </row>
    <row r="169" spans="1:21" ht="12.75" hidden="1">
      <c r="A169" s="113"/>
      <c r="B169" s="114"/>
      <c r="C169" s="101"/>
      <c r="D169" s="96"/>
      <c r="E169" s="96"/>
      <c r="F169" s="6">
        <v>2021</v>
      </c>
      <c r="G169" s="38">
        <f t="shared" si="113"/>
        <v>0</v>
      </c>
      <c r="H169" s="39"/>
      <c r="I169" s="39"/>
      <c r="J169" s="39">
        <f>J168*1.04</f>
        <v>0</v>
      </c>
      <c r="K169" s="39"/>
      <c r="L169" s="38">
        <f t="shared" si="114"/>
        <v>0</v>
      </c>
      <c r="M169" s="39"/>
      <c r="N169" s="39"/>
      <c r="O169" s="39">
        <f>O168*1.04</f>
        <v>0</v>
      </c>
      <c r="P169" s="39"/>
      <c r="Q169" s="38">
        <f t="shared" si="115"/>
        <v>0</v>
      </c>
      <c r="R169" s="39"/>
      <c r="S169" s="39"/>
      <c r="T169" s="39">
        <f>T168*1.04</f>
        <v>0</v>
      </c>
      <c r="U169" s="39"/>
    </row>
    <row r="170" spans="1:21" ht="12.75" hidden="1">
      <c r="A170" s="113"/>
      <c r="B170" s="114"/>
      <c r="C170" s="101"/>
      <c r="D170" s="96"/>
      <c r="E170" s="96"/>
      <c r="F170" s="6">
        <v>2022</v>
      </c>
      <c r="G170" s="38">
        <f t="shared" si="113"/>
        <v>0</v>
      </c>
      <c r="H170" s="39"/>
      <c r="I170" s="39"/>
      <c r="J170" s="39">
        <f>J169*1.04</f>
        <v>0</v>
      </c>
      <c r="K170" s="39"/>
      <c r="L170" s="38">
        <f t="shared" si="114"/>
        <v>0</v>
      </c>
      <c r="M170" s="39"/>
      <c r="N170" s="39"/>
      <c r="O170" s="39">
        <f>O169*1.04</f>
        <v>0</v>
      </c>
      <c r="P170" s="39"/>
      <c r="Q170" s="38">
        <f t="shared" si="115"/>
        <v>0</v>
      </c>
      <c r="R170" s="39"/>
      <c r="S170" s="39"/>
      <c r="T170" s="39">
        <f>T169*1.04</f>
        <v>0</v>
      </c>
      <c r="U170" s="39"/>
    </row>
    <row r="171" spans="1:21" ht="12.75" hidden="1">
      <c r="A171" s="113"/>
      <c r="B171" s="114"/>
      <c r="C171" s="101"/>
      <c r="D171" s="96"/>
      <c r="E171" s="96"/>
      <c r="F171" s="6">
        <v>2023</v>
      </c>
      <c r="G171" s="38">
        <f t="shared" si="113"/>
        <v>0</v>
      </c>
      <c r="H171" s="39"/>
      <c r="I171" s="39"/>
      <c r="J171" s="39">
        <f>J170*1.04</f>
        <v>0</v>
      </c>
      <c r="K171" s="39"/>
      <c r="L171" s="38">
        <f t="shared" si="114"/>
        <v>0</v>
      </c>
      <c r="M171" s="39"/>
      <c r="N171" s="39"/>
      <c r="O171" s="39">
        <f>O170*1.04</f>
        <v>0</v>
      </c>
      <c r="P171" s="39"/>
      <c r="Q171" s="38">
        <f t="shared" si="115"/>
        <v>0</v>
      </c>
      <c r="R171" s="39"/>
      <c r="S171" s="39"/>
      <c r="T171" s="39">
        <f>T170*1.04</f>
        <v>0</v>
      </c>
      <c r="U171" s="39"/>
    </row>
    <row r="172" spans="1:21" ht="12.75" hidden="1">
      <c r="A172" s="113"/>
      <c r="B172" s="114"/>
      <c r="C172" s="101"/>
      <c r="D172" s="96"/>
      <c r="E172" s="96"/>
      <c r="F172" s="6">
        <v>2024</v>
      </c>
      <c r="G172" s="38">
        <f t="shared" si="113"/>
        <v>0</v>
      </c>
      <c r="H172" s="39"/>
      <c r="I172" s="39"/>
      <c r="J172" s="39">
        <f>J171*1.04</f>
        <v>0</v>
      </c>
      <c r="K172" s="39"/>
      <c r="L172" s="38">
        <f t="shared" si="114"/>
        <v>0</v>
      </c>
      <c r="M172" s="39"/>
      <c r="N172" s="39"/>
      <c r="O172" s="39">
        <f>O171*1.04</f>
        <v>0</v>
      </c>
      <c r="P172" s="39"/>
      <c r="Q172" s="38">
        <f t="shared" si="115"/>
        <v>0</v>
      </c>
      <c r="R172" s="39"/>
      <c r="S172" s="39"/>
      <c r="T172" s="39">
        <f>T171*1.04</f>
        <v>0</v>
      </c>
      <c r="U172" s="39"/>
    </row>
    <row r="173" spans="1:21" ht="15" customHeight="1" hidden="1">
      <c r="A173" s="113"/>
      <c r="B173" s="114"/>
      <c r="C173" s="101"/>
      <c r="D173" s="96"/>
      <c r="E173" s="96"/>
      <c r="F173" s="6">
        <v>2025</v>
      </c>
      <c r="G173" s="38">
        <f t="shared" si="113"/>
        <v>0</v>
      </c>
      <c r="H173" s="39"/>
      <c r="I173" s="39"/>
      <c r="J173" s="39">
        <f>J172*1.04</f>
        <v>0</v>
      </c>
      <c r="K173" s="39"/>
      <c r="L173" s="38">
        <f t="shared" si="114"/>
        <v>0</v>
      </c>
      <c r="M173" s="39"/>
      <c r="N173" s="39"/>
      <c r="O173" s="39">
        <f>O172*1.04</f>
        <v>0</v>
      </c>
      <c r="P173" s="39"/>
      <c r="Q173" s="38">
        <f t="shared" si="115"/>
        <v>0</v>
      </c>
      <c r="R173" s="39"/>
      <c r="S173" s="39"/>
      <c r="T173" s="39">
        <f>T172*1.04</f>
        <v>0</v>
      </c>
      <c r="U173" s="39"/>
    </row>
    <row r="174" spans="1:21" ht="13.5" customHeight="1" hidden="1">
      <c r="A174" s="113"/>
      <c r="B174" s="115" t="s">
        <v>33</v>
      </c>
      <c r="C174" s="115"/>
      <c r="D174" s="115"/>
      <c r="E174" s="115"/>
      <c r="F174" s="115"/>
      <c r="G174" s="37">
        <f>G168+G169+G170+G171+G172+G173</f>
        <v>0</v>
      </c>
      <c r="H174" s="37">
        <f>H168+H169+H170+H171+H172+H173</f>
        <v>0</v>
      </c>
      <c r="I174" s="37">
        <f>I168+I169+I170+I171+I172+I173</f>
        <v>0</v>
      </c>
      <c r="J174" s="37">
        <f>J168+J169+J170+J171+J172+J173</f>
        <v>0</v>
      </c>
      <c r="K174" s="37">
        <f>SUM(K168:K173)</f>
        <v>0</v>
      </c>
      <c r="L174" s="37">
        <f>L168+L169+L170+L171+L172+L173</f>
        <v>0</v>
      </c>
      <c r="M174" s="37">
        <f>M168+M169+M170+M171+M172+M173</f>
        <v>0</v>
      </c>
      <c r="N174" s="37">
        <f>N168+N169+N170+N171+N172+N173</f>
        <v>0</v>
      </c>
      <c r="O174" s="37">
        <f>O168+O169+O170+O171+O172+O173</f>
        <v>0</v>
      </c>
      <c r="P174" s="37">
        <f>SUM(P168:P173)</f>
        <v>0</v>
      </c>
      <c r="Q174" s="37">
        <f>Q168+Q169+Q170+Q171+Q172+Q173</f>
        <v>0</v>
      </c>
      <c r="R174" s="37">
        <f>R168+R169+R170+R171+R172+R173</f>
        <v>0</v>
      </c>
      <c r="S174" s="37">
        <f>S168+S169+S170+S171+S172+S173</f>
        <v>0</v>
      </c>
      <c r="T174" s="37">
        <f>T168+T169+T170+T171+T172+T173</f>
        <v>0</v>
      </c>
      <c r="U174" s="37">
        <f>SUM(U168:U173)</f>
        <v>0</v>
      </c>
    </row>
    <row r="175" spans="1:21" ht="14.25" customHeight="1">
      <c r="A175" s="90" t="s">
        <v>9</v>
      </c>
      <c r="B175" s="104" t="s">
        <v>157</v>
      </c>
      <c r="C175" s="101" t="s">
        <v>28</v>
      </c>
      <c r="D175" s="96">
        <v>2020</v>
      </c>
      <c r="E175" s="96">
        <v>2025</v>
      </c>
      <c r="F175" s="6">
        <v>2020</v>
      </c>
      <c r="G175" s="38">
        <f>G182+G189</f>
        <v>1359.228</v>
      </c>
      <c r="H175" s="38">
        <f aca="true" t="shared" si="116" ref="G175:K180">H182+H189</f>
        <v>0</v>
      </c>
      <c r="I175" s="38">
        <f t="shared" si="116"/>
        <v>0</v>
      </c>
      <c r="J175" s="38">
        <f t="shared" si="116"/>
        <v>1359.228</v>
      </c>
      <c r="K175" s="38">
        <f t="shared" si="116"/>
        <v>0</v>
      </c>
      <c r="L175" s="38">
        <f aca="true" t="shared" si="117" ref="L175:U175">L182+L189</f>
        <v>1359.228</v>
      </c>
      <c r="M175" s="38">
        <f t="shared" si="117"/>
        <v>0</v>
      </c>
      <c r="N175" s="38">
        <f t="shared" si="117"/>
        <v>0</v>
      </c>
      <c r="O175" s="38">
        <f t="shared" si="117"/>
        <v>1359.228</v>
      </c>
      <c r="P175" s="38">
        <f t="shared" si="117"/>
        <v>0</v>
      </c>
      <c r="Q175" s="38">
        <f t="shared" si="117"/>
        <v>1359.228</v>
      </c>
      <c r="R175" s="38">
        <f t="shared" si="117"/>
        <v>0</v>
      </c>
      <c r="S175" s="38">
        <f t="shared" si="117"/>
        <v>0</v>
      </c>
      <c r="T175" s="38">
        <f t="shared" si="117"/>
        <v>1359.228</v>
      </c>
      <c r="U175" s="38">
        <f t="shared" si="117"/>
        <v>0</v>
      </c>
    </row>
    <row r="176" spans="1:21" ht="12.75" hidden="1">
      <c r="A176" s="90"/>
      <c r="B176" s="104"/>
      <c r="C176" s="101"/>
      <c r="D176" s="96"/>
      <c r="E176" s="96"/>
      <c r="F176" s="6">
        <v>2021</v>
      </c>
      <c r="G176" s="38">
        <f t="shared" si="116"/>
        <v>1548</v>
      </c>
      <c r="H176" s="38">
        <f t="shared" si="116"/>
        <v>0</v>
      </c>
      <c r="I176" s="38">
        <f t="shared" si="116"/>
        <v>0</v>
      </c>
      <c r="J176" s="38">
        <f>J183+J190</f>
        <v>1548</v>
      </c>
      <c r="K176" s="38">
        <f t="shared" si="116"/>
        <v>0</v>
      </c>
      <c r="L176" s="38">
        <f aca="true" t="shared" si="118" ref="L176:U176">L183+L190</f>
        <v>0</v>
      </c>
      <c r="M176" s="38">
        <f t="shared" si="118"/>
        <v>0</v>
      </c>
      <c r="N176" s="38">
        <f t="shared" si="118"/>
        <v>0</v>
      </c>
      <c r="O176" s="38">
        <f t="shared" si="118"/>
        <v>0</v>
      </c>
      <c r="P176" s="38">
        <f t="shared" si="118"/>
        <v>0</v>
      </c>
      <c r="Q176" s="38">
        <f t="shared" si="118"/>
        <v>0</v>
      </c>
      <c r="R176" s="38">
        <f t="shared" si="118"/>
        <v>0</v>
      </c>
      <c r="S176" s="38">
        <f t="shared" si="118"/>
        <v>0</v>
      </c>
      <c r="T176" s="38">
        <f t="shared" si="118"/>
        <v>0</v>
      </c>
      <c r="U176" s="38">
        <f t="shared" si="118"/>
        <v>0</v>
      </c>
    </row>
    <row r="177" spans="1:21" ht="12.75" hidden="1">
      <c r="A177" s="90"/>
      <c r="B177" s="104"/>
      <c r="C177" s="101"/>
      <c r="D177" s="96"/>
      <c r="E177" s="96"/>
      <c r="F177" s="6">
        <v>2022</v>
      </c>
      <c r="G177" s="38">
        <f t="shared" si="116"/>
        <v>1517.4</v>
      </c>
      <c r="H177" s="38">
        <f t="shared" si="116"/>
        <v>0</v>
      </c>
      <c r="I177" s="38">
        <f t="shared" si="116"/>
        <v>0</v>
      </c>
      <c r="J177" s="38">
        <f>J184+J191</f>
        <v>1517.4</v>
      </c>
      <c r="K177" s="38"/>
      <c r="L177" s="38">
        <f aca="true" t="shared" si="119" ref="L177:O180">L184+L191</f>
        <v>0</v>
      </c>
      <c r="M177" s="38">
        <f t="shared" si="119"/>
        <v>0</v>
      </c>
      <c r="N177" s="38">
        <f t="shared" si="119"/>
        <v>0</v>
      </c>
      <c r="O177" s="38">
        <f t="shared" si="119"/>
        <v>0</v>
      </c>
      <c r="P177" s="38"/>
      <c r="Q177" s="38">
        <f aca="true" t="shared" si="120" ref="Q177:T180">Q184+Q191</f>
        <v>0</v>
      </c>
      <c r="R177" s="38">
        <f t="shared" si="120"/>
        <v>0</v>
      </c>
      <c r="S177" s="38">
        <f t="shared" si="120"/>
        <v>0</v>
      </c>
      <c r="T177" s="38">
        <f t="shared" si="120"/>
        <v>0</v>
      </c>
      <c r="U177" s="38"/>
    </row>
    <row r="178" spans="1:21" ht="12.75" hidden="1">
      <c r="A178" s="90"/>
      <c r="B178" s="104"/>
      <c r="C178" s="101"/>
      <c r="D178" s="96"/>
      <c r="E178" s="96"/>
      <c r="F178" s="6">
        <v>2023</v>
      </c>
      <c r="G178" s="38">
        <f t="shared" si="116"/>
        <v>1478.7</v>
      </c>
      <c r="H178" s="38">
        <f t="shared" si="116"/>
        <v>0</v>
      </c>
      <c r="I178" s="38">
        <f t="shared" si="116"/>
        <v>0</v>
      </c>
      <c r="J178" s="38">
        <f>J185+J192</f>
        <v>1478.7</v>
      </c>
      <c r="K178" s="38"/>
      <c r="L178" s="38">
        <f t="shared" si="119"/>
        <v>0</v>
      </c>
      <c r="M178" s="38">
        <f t="shared" si="119"/>
        <v>0</v>
      </c>
      <c r="N178" s="38">
        <f t="shared" si="119"/>
        <v>0</v>
      </c>
      <c r="O178" s="38">
        <f t="shared" si="119"/>
        <v>0</v>
      </c>
      <c r="P178" s="38"/>
      <c r="Q178" s="38">
        <f t="shared" si="120"/>
        <v>0</v>
      </c>
      <c r="R178" s="38">
        <f t="shared" si="120"/>
        <v>0</v>
      </c>
      <c r="S178" s="38">
        <f t="shared" si="120"/>
        <v>0</v>
      </c>
      <c r="T178" s="38">
        <f t="shared" si="120"/>
        <v>0</v>
      </c>
      <c r="U178" s="38"/>
    </row>
    <row r="179" spans="1:21" ht="12.75" hidden="1">
      <c r="A179" s="90"/>
      <c r="B179" s="104"/>
      <c r="C179" s="101"/>
      <c r="D179" s="96"/>
      <c r="E179" s="96"/>
      <c r="F179" s="6">
        <v>2024</v>
      </c>
      <c r="G179" s="38">
        <f t="shared" si="116"/>
        <v>1478.7</v>
      </c>
      <c r="H179" s="38">
        <f t="shared" si="116"/>
        <v>0</v>
      </c>
      <c r="I179" s="38">
        <f t="shared" si="116"/>
        <v>0</v>
      </c>
      <c r="J179" s="38">
        <f>J186+J193</f>
        <v>1478.7</v>
      </c>
      <c r="K179" s="38"/>
      <c r="L179" s="38">
        <f t="shared" si="119"/>
        <v>0</v>
      </c>
      <c r="M179" s="38">
        <f t="shared" si="119"/>
        <v>0</v>
      </c>
      <c r="N179" s="38">
        <f t="shared" si="119"/>
        <v>0</v>
      </c>
      <c r="O179" s="38">
        <f t="shared" si="119"/>
        <v>0</v>
      </c>
      <c r="P179" s="38"/>
      <c r="Q179" s="38">
        <f t="shared" si="120"/>
        <v>0</v>
      </c>
      <c r="R179" s="38">
        <f t="shared" si="120"/>
        <v>0</v>
      </c>
      <c r="S179" s="38">
        <f t="shared" si="120"/>
        <v>0</v>
      </c>
      <c r="T179" s="38">
        <f t="shared" si="120"/>
        <v>0</v>
      </c>
      <c r="U179" s="38"/>
    </row>
    <row r="180" spans="1:21" ht="21" customHeight="1" hidden="1">
      <c r="A180" s="90"/>
      <c r="B180" s="104"/>
      <c r="C180" s="101"/>
      <c r="D180" s="96"/>
      <c r="E180" s="96"/>
      <c r="F180" s="6">
        <v>2025</v>
      </c>
      <c r="G180" s="38">
        <f t="shared" si="116"/>
        <v>1478.7</v>
      </c>
      <c r="H180" s="38">
        <f t="shared" si="116"/>
        <v>0</v>
      </c>
      <c r="I180" s="38">
        <f t="shared" si="116"/>
        <v>0</v>
      </c>
      <c r="J180" s="38">
        <f>J187+J194</f>
        <v>1478.7</v>
      </c>
      <c r="K180" s="38"/>
      <c r="L180" s="38">
        <f t="shared" si="119"/>
        <v>0</v>
      </c>
      <c r="M180" s="38">
        <f t="shared" si="119"/>
        <v>0</v>
      </c>
      <c r="N180" s="38">
        <f t="shared" si="119"/>
        <v>0</v>
      </c>
      <c r="O180" s="38">
        <f t="shared" si="119"/>
        <v>0</v>
      </c>
      <c r="P180" s="38"/>
      <c r="Q180" s="38">
        <f t="shared" si="120"/>
        <v>0</v>
      </c>
      <c r="R180" s="38">
        <f t="shared" si="120"/>
        <v>0</v>
      </c>
      <c r="S180" s="38">
        <f t="shared" si="120"/>
        <v>0</v>
      </c>
      <c r="T180" s="38">
        <f t="shared" si="120"/>
        <v>0</v>
      </c>
      <c r="U180" s="38"/>
    </row>
    <row r="181" spans="1:21" ht="13.5" customHeight="1" hidden="1">
      <c r="A181" s="90"/>
      <c r="B181" s="115" t="s">
        <v>33</v>
      </c>
      <c r="C181" s="115"/>
      <c r="D181" s="115"/>
      <c r="E181" s="115"/>
      <c r="F181" s="115"/>
      <c r="G181" s="37">
        <f aca="true" t="shared" si="121" ref="G181:U181">G175+G176+G177+G178+G179+G180</f>
        <v>8860.728000000001</v>
      </c>
      <c r="H181" s="37">
        <f t="shared" si="121"/>
        <v>0</v>
      </c>
      <c r="I181" s="37">
        <f t="shared" si="121"/>
        <v>0</v>
      </c>
      <c r="J181" s="37">
        <f t="shared" si="121"/>
        <v>8860.728000000001</v>
      </c>
      <c r="K181" s="37">
        <f t="shared" si="121"/>
        <v>0</v>
      </c>
      <c r="L181" s="37">
        <f t="shared" si="121"/>
        <v>1359.228</v>
      </c>
      <c r="M181" s="37">
        <f t="shared" si="121"/>
        <v>0</v>
      </c>
      <c r="N181" s="37">
        <f t="shared" si="121"/>
        <v>0</v>
      </c>
      <c r="O181" s="37">
        <f t="shared" si="121"/>
        <v>1359.228</v>
      </c>
      <c r="P181" s="37">
        <f t="shared" si="121"/>
        <v>0</v>
      </c>
      <c r="Q181" s="37">
        <f t="shared" si="121"/>
        <v>1359.228</v>
      </c>
      <c r="R181" s="37">
        <f t="shared" si="121"/>
        <v>0</v>
      </c>
      <c r="S181" s="37">
        <f t="shared" si="121"/>
        <v>0</v>
      </c>
      <c r="T181" s="37">
        <f t="shared" si="121"/>
        <v>1359.228</v>
      </c>
      <c r="U181" s="37">
        <f t="shared" si="121"/>
        <v>0</v>
      </c>
    </row>
    <row r="182" spans="1:21" ht="57" customHeight="1">
      <c r="A182" s="113" t="s">
        <v>67</v>
      </c>
      <c r="B182" s="114" t="s">
        <v>145</v>
      </c>
      <c r="C182" s="101" t="s">
        <v>4</v>
      </c>
      <c r="D182" s="96">
        <v>2020</v>
      </c>
      <c r="E182" s="96">
        <v>2025</v>
      </c>
      <c r="F182" s="6">
        <v>2020</v>
      </c>
      <c r="G182" s="38">
        <f aca="true" t="shared" si="122" ref="G182:G187">H182+I182+J182+K182</f>
        <v>1359.228</v>
      </c>
      <c r="H182" s="39"/>
      <c r="I182" s="39"/>
      <c r="J182" s="39">
        <v>1359.228</v>
      </c>
      <c r="K182" s="39"/>
      <c r="L182" s="38">
        <f aca="true" t="shared" si="123" ref="L182:L187">M182+N182+O182+P182</f>
        <v>1359.228</v>
      </c>
      <c r="M182" s="39"/>
      <c r="N182" s="39"/>
      <c r="O182" s="39">
        <v>1359.228</v>
      </c>
      <c r="P182" s="39"/>
      <c r="Q182" s="38">
        <f aca="true" t="shared" si="124" ref="Q182:Q187">R182+S182+T182+U182</f>
        <v>1359.228</v>
      </c>
      <c r="R182" s="39"/>
      <c r="S182" s="39"/>
      <c r="T182" s="39">
        <v>1359.228</v>
      </c>
      <c r="U182" s="39"/>
    </row>
    <row r="183" spans="1:21" ht="12.75" hidden="1">
      <c r="A183" s="113"/>
      <c r="B183" s="114"/>
      <c r="C183" s="101"/>
      <c r="D183" s="96"/>
      <c r="E183" s="96"/>
      <c r="F183" s="6">
        <v>2021</v>
      </c>
      <c r="G183" s="38">
        <f t="shared" si="122"/>
        <v>1548</v>
      </c>
      <c r="H183" s="39"/>
      <c r="I183" s="39"/>
      <c r="J183" s="39">
        <v>1548</v>
      </c>
      <c r="K183" s="39"/>
      <c r="L183" s="38">
        <f t="shared" si="123"/>
        <v>0</v>
      </c>
      <c r="M183" s="39"/>
      <c r="N183" s="39"/>
      <c r="O183" s="39"/>
      <c r="P183" s="39"/>
      <c r="Q183" s="38">
        <f t="shared" si="124"/>
        <v>0</v>
      </c>
      <c r="R183" s="39"/>
      <c r="S183" s="39"/>
      <c r="T183" s="39"/>
      <c r="U183" s="39"/>
    </row>
    <row r="184" spans="1:21" ht="12.75" hidden="1">
      <c r="A184" s="113"/>
      <c r="B184" s="114"/>
      <c r="C184" s="101"/>
      <c r="D184" s="96"/>
      <c r="E184" s="96"/>
      <c r="F184" s="6">
        <v>2022</v>
      </c>
      <c r="G184" s="38">
        <f t="shared" si="122"/>
        <v>1517.4</v>
      </c>
      <c r="H184" s="39"/>
      <c r="I184" s="39"/>
      <c r="J184" s="47">
        <v>1517.4</v>
      </c>
      <c r="K184" s="39"/>
      <c r="L184" s="38">
        <f t="shared" si="123"/>
        <v>0</v>
      </c>
      <c r="M184" s="39"/>
      <c r="N184" s="39"/>
      <c r="O184" s="47"/>
      <c r="P184" s="39"/>
      <c r="Q184" s="38">
        <f t="shared" si="124"/>
        <v>0</v>
      </c>
      <c r="R184" s="39"/>
      <c r="S184" s="39"/>
      <c r="T184" s="47"/>
      <c r="U184" s="39"/>
    </row>
    <row r="185" spans="1:21" ht="12.75" hidden="1">
      <c r="A185" s="113"/>
      <c r="B185" s="114"/>
      <c r="C185" s="101"/>
      <c r="D185" s="96"/>
      <c r="E185" s="96"/>
      <c r="F185" s="6">
        <v>2023</v>
      </c>
      <c r="G185" s="38">
        <f t="shared" si="122"/>
        <v>1478.7</v>
      </c>
      <c r="H185" s="39"/>
      <c r="I185" s="39"/>
      <c r="J185" s="47">
        <v>1478.7</v>
      </c>
      <c r="K185" s="39"/>
      <c r="L185" s="38">
        <f t="shared" si="123"/>
        <v>0</v>
      </c>
      <c r="M185" s="39"/>
      <c r="N185" s="39"/>
      <c r="O185" s="47"/>
      <c r="P185" s="39"/>
      <c r="Q185" s="38">
        <f t="shared" si="124"/>
        <v>0</v>
      </c>
      <c r="R185" s="39"/>
      <c r="S185" s="39"/>
      <c r="T185" s="47"/>
      <c r="U185" s="39"/>
    </row>
    <row r="186" spans="1:21" ht="12.75" hidden="1">
      <c r="A186" s="113"/>
      <c r="B186" s="114"/>
      <c r="C186" s="101"/>
      <c r="D186" s="96"/>
      <c r="E186" s="96"/>
      <c r="F186" s="6">
        <v>2024</v>
      </c>
      <c r="G186" s="38">
        <f t="shared" si="122"/>
        <v>1478.7</v>
      </c>
      <c r="H186" s="39"/>
      <c r="I186" s="39"/>
      <c r="J186" s="47">
        <v>1478.7</v>
      </c>
      <c r="K186" s="39"/>
      <c r="L186" s="38">
        <f t="shared" si="123"/>
        <v>0</v>
      </c>
      <c r="M186" s="39"/>
      <c r="N186" s="39"/>
      <c r="O186" s="47"/>
      <c r="P186" s="39"/>
      <c r="Q186" s="38">
        <f t="shared" si="124"/>
        <v>0</v>
      </c>
      <c r="R186" s="39"/>
      <c r="S186" s="39"/>
      <c r="T186" s="47"/>
      <c r="U186" s="39"/>
    </row>
    <row r="187" spans="1:21" ht="12.75" hidden="1">
      <c r="A187" s="113"/>
      <c r="B187" s="114"/>
      <c r="C187" s="101"/>
      <c r="D187" s="96"/>
      <c r="E187" s="96"/>
      <c r="F187" s="6">
        <v>2025</v>
      </c>
      <c r="G187" s="38">
        <f t="shared" si="122"/>
        <v>1478.7</v>
      </c>
      <c r="H187" s="39"/>
      <c r="I187" s="39"/>
      <c r="J187" s="47">
        <v>1478.7</v>
      </c>
      <c r="K187" s="39"/>
      <c r="L187" s="38">
        <f t="shared" si="123"/>
        <v>0</v>
      </c>
      <c r="M187" s="39"/>
      <c r="N187" s="39"/>
      <c r="O187" s="47"/>
      <c r="P187" s="39"/>
      <c r="Q187" s="38">
        <f t="shared" si="124"/>
        <v>0</v>
      </c>
      <c r="R187" s="39"/>
      <c r="S187" s="39"/>
      <c r="T187" s="47"/>
      <c r="U187" s="39"/>
    </row>
    <row r="188" spans="1:21" ht="12.75" customHeight="1" hidden="1">
      <c r="A188" s="113"/>
      <c r="B188" s="91" t="s">
        <v>33</v>
      </c>
      <c r="C188" s="91"/>
      <c r="D188" s="91"/>
      <c r="E188" s="91"/>
      <c r="F188" s="91"/>
      <c r="G188" s="37">
        <f>G182+G183+G184+G185+G186+G187</f>
        <v>8860.728000000001</v>
      </c>
      <c r="H188" s="37">
        <f>H182+H183+H184+H185+H186+H187</f>
        <v>0</v>
      </c>
      <c r="I188" s="37">
        <f>I182+I183+I184+I185+I186+I187</f>
        <v>0</v>
      </c>
      <c r="J188" s="37">
        <f>J182+J183+J184+J185+J186+J187</f>
        <v>8860.728000000001</v>
      </c>
      <c r="K188" s="37"/>
      <c r="L188" s="37">
        <f>L182+L183+L184+L185+L186+L187</f>
        <v>1359.228</v>
      </c>
      <c r="M188" s="37">
        <f>M182+M183+M184+M185+M186+M187</f>
        <v>0</v>
      </c>
      <c r="N188" s="37">
        <f>N182+N183+N184+N185+N186+N187</f>
        <v>0</v>
      </c>
      <c r="O188" s="37">
        <f>O182+O183+O184+O185+O186+O187</f>
        <v>1359.228</v>
      </c>
      <c r="P188" s="37"/>
      <c r="Q188" s="37">
        <f>Q182+Q183+Q184+Q185+Q186+Q187</f>
        <v>1359.228</v>
      </c>
      <c r="R188" s="37">
        <f>R182+R183+R184+R185+R186+R187</f>
        <v>0</v>
      </c>
      <c r="S188" s="37">
        <f>S182+S183+S184+S185+S186+S187</f>
        <v>0</v>
      </c>
      <c r="T188" s="37">
        <f>T182+T183+T184+T185+T186+T187</f>
        <v>1359.228</v>
      </c>
      <c r="U188" s="37"/>
    </row>
    <row r="189" spans="1:21" ht="64.5" customHeight="1">
      <c r="A189" s="113" t="s">
        <v>68</v>
      </c>
      <c r="B189" s="114" t="s">
        <v>69</v>
      </c>
      <c r="C189" s="101" t="s">
        <v>36</v>
      </c>
      <c r="D189" s="96">
        <v>2020</v>
      </c>
      <c r="E189" s="96">
        <v>2025</v>
      </c>
      <c r="F189" s="6">
        <v>2020</v>
      </c>
      <c r="G189" s="38">
        <f aca="true" t="shared" si="125" ref="G189:G194">H189+I189+J189+K189</f>
        <v>0</v>
      </c>
      <c r="H189" s="39"/>
      <c r="I189" s="39"/>
      <c r="J189" s="39">
        <v>0</v>
      </c>
      <c r="K189" s="39"/>
      <c r="L189" s="38">
        <f aca="true" t="shared" si="126" ref="L189:L194">M189+N189+O189+P189</f>
        <v>0</v>
      </c>
      <c r="M189" s="39"/>
      <c r="N189" s="39"/>
      <c r="O189" s="39">
        <v>0</v>
      </c>
      <c r="P189" s="39"/>
      <c r="Q189" s="38">
        <f aca="true" t="shared" si="127" ref="Q189:Q194">R189+S189+T189+U189</f>
        <v>0</v>
      </c>
      <c r="R189" s="39"/>
      <c r="S189" s="39"/>
      <c r="T189" s="39">
        <v>0</v>
      </c>
      <c r="U189" s="39"/>
    </row>
    <row r="190" spans="1:21" ht="12.75" hidden="1">
      <c r="A190" s="113"/>
      <c r="B190" s="114"/>
      <c r="C190" s="101"/>
      <c r="D190" s="96"/>
      <c r="E190" s="96"/>
      <c r="F190" s="6">
        <v>2021</v>
      </c>
      <c r="G190" s="38">
        <f t="shared" si="125"/>
        <v>0</v>
      </c>
      <c r="H190" s="39"/>
      <c r="I190" s="39"/>
      <c r="J190" s="39">
        <f>J189*1.04</f>
        <v>0</v>
      </c>
      <c r="K190" s="39"/>
      <c r="L190" s="38">
        <f t="shared" si="126"/>
        <v>0</v>
      </c>
      <c r="M190" s="39"/>
      <c r="N190" s="39"/>
      <c r="O190" s="39">
        <f>O189*1.04</f>
        <v>0</v>
      </c>
      <c r="P190" s="39"/>
      <c r="Q190" s="38">
        <f t="shared" si="127"/>
        <v>0</v>
      </c>
      <c r="R190" s="39"/>
      <c r="S190" s="39"/>
      <c r="T190" s="39">
        <f>T189*1.04</f>
        <v>0</v>
      </c>
      <c r="U190" s="39"/>
    </row>
    <row r="191" spans="1:21" ht="12.75" hidden="1">
      <c r="A191" s="113"/>
      <c r="B191" s="114"/>
      <c r="C191" s="101"/>
      <c r="D191" s="96"/>
      <c r="E191" s="96"/>
      <c r="F191" s="6">
        <v>2022</v>
      </c>
      <c r="G191" s="38">
        <f t="shared" si="125"/>
        <v>0</v>
      </c>
      <c r="H191" s="39"/>
      <c r="I191" s="39"/>
      <c r="J191" s="39">
        <f>J190*1.04</f>
        <v>0</v>
      </c>
      <c r="K191" s="39"/>
      <c r="L191" s="38">
        <f t="shared" si="126"/>
        <v>0</v>
      </c>
      <c r="M191" s="39"/>
      <c r="N191" s="39"/>
      <c r="O191" s="39">
        <f>O190*1.04</f>
        <v>0</v>
      </c>
      <c r="P191" s="39"/>
      <c r="Q191" s="38">
        <f t="shared" si="127"/>
        <v>0</v>
      </c>
      <c r="R191" s="39"/>
      <c r="S191" s="39"/>
      <c r="T191" s="39">
        <f>T190*1.04</f>
        <v>0</v>
      </c>
      <c r="U191" s="39"/>
    </row>
    <row r="192" spans="1:21" ht="12.75" hidden="1">
      <c r="A192" s="113"/>
      <c r="B192" s="114"/>
      <c r="C192" s="101"/>
      <c r="D192" s="96"/>
      <c r="E192" s="96"/>
      <c r="F192" s="6">
        <v>2023</v>
      </c>
      <c r="G192" s="38">
        <f t="shared" si="125"/>
        <v>0</v>
      </c>
      <c r="H192" s="39"/>
      <c r="I192" s="39"/>
      <c r="J192" s="39">
        <f>J191*1.04</f>
        <v>0</v>
      </c>
      <c r="K192" s="39"/>
      <c r="L192" s="38">
        <f t="shared" si="126"/>
        <v>0</v>
      </c>
      <c r="M192" s="39"/>
      <c r="N192" s="39"/>
      <c r="O192" s="39">
        <f>O191*1.04</f>
        <v>0</v>
      </c>
      <c r="P192" s="39"/>
      <c r="Q192" s="38">
        <f t="shared" si="127"/>
        <v>0</v>
      </c>
      <c r="R192" s="39"/>
      <c r="S192" s="39"/>
      <c r="T192" s="39">
        <f>T191*1.04</f>
        <v>0</v>
      </c>
      <c r="U192" s="39"/>
    </row>
    <row r="193" spans="1:21" ht="12.75" hidden="1">
      <c r="A193" s="113"/>
      <c r="B193" s="114"/>
      <c r="C193" s="101"/>
      <c r="D193" s="96"/>
      <c r="E193" s="96"/>
      <c r="F193" s="6">
        <v>2024</v>
      </c>
      <c r="G193" s="38">
        <f t="shared" si="125"/>
        <v>0</v>
      </c>
      <c r="H193" s="39"/>
      <c r="I193" s="39"/>
      <c r="J193" s="39">
        <f>J192*1.04</f>
        <v>0</v>
      </c>
      <c r="K193" s="39"/>
      <c r="L193" s="38">
        <f t="shared" si="126"/>
        <v>0</v>
      </c>
      <c r="M193" s="39"/>
      <c r="N193" s="39"/>
      <c r="O193" s="39">
        <f>O192*1.04</f>
        <v>0</v>
      </c>
      <c r="P193" s="39"/>
      <c r="Q193" s="38">
        <f t="shared" si="127"/>
        <v>0</v>
      </c>
      <c r="R193" s="39"/>
      <c r="S193" s="39"/>
      <c r="T193" s="39">
        <f>T192*1.04</f>
        <v>0</v>
      </c>
      <c r="U193" s="39"/>
    </row>
    <row r="194" spans="1:21" ht="12.75" hidden="1">
      <c r="A194" s="113"/>
      <c r="B194" s="114"/>
      <c r="C194" s="101"/>
      <c r="D194" s="96"/>
      <c r="E194" s="96"/>
      <c r="F194" s="6">
        <v>2025</v>
      </c>
      <c r="G194" s="38">
        <f t="shared" si="125"/>
        <v>0</v>
      </c>
      <c r="H194" s="39"/>
      <c r="I194" s="39"/>
      <c r="J194" s="39">
        <f>J193*1.04</f>
        <v>0</v>
      </c>
      <c r="K194" s="39"/>
      <c r="L194" s="38">
        <f t="shared" si="126"/>
        <v>0</v>
      </c>
      <c r="M194" s="39"/>
      <c r="N194" s="39"/>
      <c r="O194" s="39">
        <f>O193*1.04</f>
        <v>0</v>
      </c>
      <c r="P194" s="39"/>
      <c r="Q194" s="38">
        <f t="shared" si="127"/>
        <v>0</v>
      </c>
      <c r="R194" s="39"/>
      <c r="S194" s="39"/>
      <c r="T194" s="39">
        <f>T193*1.04</f>
        <v>0</v>
      </c>
      <c r="U194" s="39"/>
    </row>
    <row r="195" spans="1:21" ht="12.75" customHeight="1" hidden="1">
      <c r="A195" s="113"/>
      <c r="B195" s="115" t="s">
        <v>33</v>
      </c>
      <c r="C195" s="115"/>
      <c r="D195" s="115"/>
      <c r="E195" s="115"/>
      <c r="F195" s="115"/>
      <c r="G195" s="37">
        <f>G189+G190+G191+G192+G193+G194</f>
        <v>0</v>
      </c>
      <c r="H195" s="37">
        <f>H189+H190+H191+H192+H193+H194</f>
        <v>0</v>
      </c>
      <c r="I195" s="37">
        <f>I189+I190+I191+I192+I193+I194</f>
        <v>0</v>
      </c>
      <c r="J195" s="37">
        <f>J189+J190+J191+J192+J193+J194</f>
        <v>0</v>
      </c>
      <c r="K195" s="37">
        <f>SUM(K189:K194)</f>
        <v>0</v>
      </c>
      <c r="L195" s="37">
        <f>L189+L190+L191+L192+L193+L194</f>
        <v>0</v>
      </c>
      <c r="M195" s="37">
        <f>M189+M190+M191+M192+M193+M194</f>
        <v>0</v>
      </c>
      <c r="N195" s="37">
        <f>N189+N190+N191+N192+N193+N194</f>
        <v>0</v>
      </c>
      <c r="O195" s="37">
        <f>O189+O190+O191+O192+O193+O194</f>
        <v>0</v>
      </c>
      <c r="P195" s="37">
        <f>SUM(P189:P194)</f>
        <v>0</v>
      </c>
      <c r="Q195" s="37">
        <f>Q189+Q190+Q191+Q192+Q193+Q194</f>
        <v>0</v>
      </c>
      <c r="R195" s="37">
        <f>R189+R190+R191+R192+R193+R194</f>
        <v>0</v>
      </c>
      <c r="S195" s="37">
        <f>S189+S190+S191+S192+S193+S194</f>
        <v>0</v>
      </c>
      <c r="T195" s="37">
        <f>T189+T190+T191+T192+T193+T194</f>
        <v>0</v>
      </c>
      <c r="U195" s="37">
        <f>SUM(U189:U194)</f>
        <v>0</v>
      </c>
    </row>
    <row r="196" spans="1:21" ht="50.25" customHeight="1">
      <c r="A196" s="94"/>
      <c r="B196" s="102" t="s">
        <v>70</v>
      </c>
      <c r="C196" s="101" t="s">
        <v>71</v>
      </c>
      <c r="D196" s="96">
        <v>2020</v>
      </c>
      <c r="E196" s="96">
        <v>2025</v>
      </c>
      <c r="F196" s="6">
        <v>2020</v>
      </c>
      <c r="G196" s="37">
        <f aca="true" t="shared" si="128" ref="G196:K202">G203+G238+G273+G287</f>
        <v>5394.3</v>
      </c>
      <c r="H196" s="37">
        <f t="shared" si="128"/>
        <v>0</v>
      </c>
      <c r="I196" s="37">
        <f t="shared" si="128"/>
        <v>4837.3</v>
      </c>
      <c r="J196" s="37">
        <f t="shared" si="128"/>
        <v>557</v>
      </c>
      <c r="K196" s="37">
        <f t="shared" si="128"/>
        <v>0</v>
      </c>
      <c r="L196" s="37">
        <f aca="true" t="shared" si="129" ref="L196:U196">L203+L238+L273+L287</f>
        <v>5012.0432599999995</v>
      </c>
      <c r="M196" s="37">
        <f t="shared" si="129"/>
        <v>0</v>
      </c>
      <c r="N196" s="37">
        <f t="shared" si="129"/>
        <v>4455.0432599999995</v>
      </c>
      <c r="O196" s="37">
        <f t="shared" si="129"/>
        <v>557</v>
      </c>
      <c r="P196" s="37">
        <f t="shared" si="129"/>
        <v>0</v>
      </c>
      <c r="Q196" s="37">
        <f t="shared" si="129"/>
        <v>5012.0432599999995</v>
      </c>
      <c r="R196" s="37">
        <f t="shared" si="129"/>
        <v>0</v>
      </c>
      <c r="S196" s="37">
        <f t="shared" si="129"/>
        <v>4455.0432599999995</v>
      </c>
      <c r="T196" s="37">
        <f t="shared" si="129"/>
        <v>557</v>
      </c>
      <c r="U196" s="37">
        <f t="shared" si="129"/>
        <v>0</v>
      </c>
    </row>
    <row r="197" spans="1:21" ht="12.75" hidden="1">
      <c r="A197" s="94"/>
      <c r="B197" s="102"/>
      <c r="C197" s="101"/>
      <c r="D197" s="96"/>
      <c r="E197" s="96"/>
      <c r="F197" s="6">
        <v>2021</v>
      </c>
      <c r="G197" s="37">
        <f t="shared" si="128"/>
        <v>5151.5</v>
      </c>
      <c r="H197" s="37">
        <f t="shared" si="128"/>
        <v>0</v>
      </c>
      <c r="I197" s="37">
        <f t="shared" si="128"/>
        <v>4779</v>
      </c>
      <c r="J197" s="49">
        <f t="shared" si="128"/>
        <v>372.5</v>
      </c>
      <c r="K197" s="37">
        <f t="shared" si="128"/>
        <v>0</v>
      </c>
      <c r="L197" s="37">
        <f aca="true" t="shared" si="130" ref="L197:U197">L204+L239+L274+L288</f>
        <v>0</v>
      </c>
      <c r="M197" s="37">
        <f t="shared" si="130"/>
        <v>0</v>
      </c>
      <c r="N197" s="37">
        <f t="shared" si="130"/>
        <v>0</v>
      </c>
      <c r="O197" s="49">
        <f t="shared" si="130"/>
        <v>0</v>
      </c>
      <c r="P197" s="37">
        <f t="shared" si="130"/>
        <v>0</v>
      </c>
      <c r="Q197" s="37">
        <f t="shared" si="130"/>
        <v>0</v>
      </c>
      <c r="R197" s="37">
        <f t="shared" si="130"/>
        <v>0</v>
      </c>
      <c r="S197" s="37">
        <f t="shared" si="130"/>
        <v>0</v>
      </c>
      <c r="T197" s="49">
        <f t="shared" si="130"/>
        <v>0</v>
      </c>
      <c r="U197" s="37">
        <f t="shared" si="130"/>
        <v>0</v>
      </c>
    </row>
    <row r="198" spans="1:21" ht="12.75" hidden="1">
      <c r="A198" s="94"/>
      <c r="B198" s="102"/>
      <c r="C198" s="101"/>
      <c r="D198" s="96"/>
      <c r="E198" s="96"/>
      <c r="F198" s="6">
        <v>2022</v>
      </c>
      <c r="G198" s="37">
        <f t="shared" si="128"/>
        <v>5363.200000000001</v>
      </c>
      <c r="H198" s="37">
        <f t="shared" si="128"/>
        <v>0</v>
      </c>
      <c r="I198" s="37">
        <f t="shared" si="128"/>
        <v>4998</v>
      </c>
      <c r="J198" s="37">
        <f t="shared" si="128"/>
        <v>365.20000000000005</v>
      </c>
      <c r="K198" s="37">
        <f t="shared" si="128"/>
        <v>0</v>
      </c>
      <c r="L198" s="37">
        <f aca="true" t="shared" si="131" ref="L198:U198">L205+L240+L275+L289</f>
        <v>0</v>
      </c>
      <c r="M198" s="37">
        <f t="shared" si="131"/>
        <v>0</v>
      </c>
      <c r="N198" s="37">
        <f t="shared" si="131"/>
        <v>0</v>
      </c>
      <c r="O198" s="37">
        <f t="shared" si="131"/>
        <v>0</v>
      </c>
      <c r="P198" s="37">
        <f t="shared" si="131"/>
        <v>0</v>
      </c>
      <c r="Q198" s="37">
        <f t="shared" si="131"/>
        <v>0</v>
      </c>
      <c r="R198" s="37">
        <f t="shared" si="131"/>
        <v>0</v>
      </c>
      <c r="S198" s="37">
        <f t="shared" si="131"/>
        <v>0</v>
      </c>
      <c r="T198" s="37">
        <f t="shared" si="131"/>
        <v>0</v>
      </c>
      <c r="U198" s="37">
        <f t="shared" si="131"/>
        <v>0</v>
      </c>
    </row>
    <row r="199" spans="1:21" ht="12.75" hidden="1">
      <c r="A199" s="94"/>
      <c r="B199" s="102"/>
      <c r="C199" s="101"/>
      <c r="D199" s="96"/>
      <c r="E199" s="96"/>
      <c r="F199" s="6">
        <v>2023</v>
      </c>
      <c r="G199" s="37">
        <f t="shared" si="128"/>
        <v>5429.8</v>
      </c>
      <c r="H199" s="37">
        <f t="shared" si="128"/>
        <v>0</v>
      </c>
      <c r="I199" s="37">
        <f t="shared" si="128"/>
        <v>5074</v>
      </c>
      <c r="J199" s="37">
        <f t="shared" si="128"/>
        <v>355.8</v>
      </c>
      <c r="K199" s="37">
        <f t="shared" si="128"/>
        <v>0</v>
      </c>
      <c r="L199" s="37">
        <f aca="true" t="shared" si="132" ref="L199:U199">L206+L241+L276+L290</f>
        <v>0</v>
      </c>
      <c r="M199" s="37">
        <f t="shared" si="132"/>
        <v>0</v>
      </c>
      <c r="N199" s="37">
        <f t="shared" si="132"/>
        <v>0</v>
      </c>
      <c r="O199" s="37">
        <f t="shared" si="132"/>
        <v>0</v>
      </c>
      <c r="P199" s="37">
        <f t="shared" si="132"/>
        <v>0</v>
      </c>
      <c r="Q199" s="37">
        <f t="shared" si="132"/>
        <v>0</v>
      </c>
      <c r="R199" s="37">
        <f t="shared" si="132"/>
        <v>0</v>
      </c>
      <c r="S199" s="37">
        <f t="shared" si="132"/>
        <v>0</v>
      </c>
      <c r="T199" s="37">
        <f t="shared" si="132"/>
        <v>0</v>
      </c>
      <c r="U199" s="37">
        <f t="shared" si="132"/>
        <v>0</v>
      </c>
    </row>
    <row r="200" spans="1:21" ht="12.75" hidden="1">
      <c r="A200" s="94"/>
      <c r="B200" s="102"/>
      <c r="C200" s="101"/>
      <c r="D200" s="96"/>
      <c r="E200" s="96"/>
      <c r="F200" s="6">
        <v>2024</v>
      </c>
      <c r="G200" s="37">
        <f t="shared" si="128"/>
        <v>4960.001</v>
      </c>
      <c r="H200" s="37">
        <f t="shared" si="128"/>
        <v>0</v>
      </c>
      <c r="I200" s="37">
        <f t="shared" si="128"/>
        <v>4619.189</v>
      </c>
      <c r="J200" s="37">
        <f t="shared" si="128"/>
        <v>340.812</v>
      </c>
      <c r="K200" s="37">
        <f t="shared" si="128"/>
        <v>0</v>
      </c>
      <c r="L200" s="37">
        <f aca="true" t="shared" si="133" ref="L200:U200">L207+L242+L277+L291</f>
        <v>0</v>
      </c>
      <c r="M200" s="37">
        <f t="shared" si="133"/>
        <v>0</v>
      </c>
      <c r="N200" s="37">
        <f t="shared" si="133"/>
        <v>0</v>
      </c>
      <c r="O200" s="37">
        <f t="shared" si="133"/>
        <v>0</v>
      </c>
      <c r="P200" s="37">
        <f t="shared" si="133"/>
        <v>0</v>
      </c>
      <c r="Q200" s="37">
        <f t="shared" si="133"/>
        <v>0</v>
      </c>
      <c r="R200" s="37">
        <f t="shared" si="133"/>
        <v>0</v>
      </c>
      <c r="S200" s="37">
        <f t="shared" si="133"/>
        <v>0</v>
      </c>
      <c r="T200" s="37">
        <f t="shared" si="133"/>
        <v>0</v>
      </c>
      <c r="U200" s="37">
        <f t="shared" si="133"/>
        <v>0</v>
      </c>
    </row>
    <row r="201" spans="1:21" ht="22.5" customHeight="1" hidden="1">
      <c r="A201" s="94"/>
      <c r="B201" s="102"/>
      <c r="C201" s="101"/>
      <c r="D201" s="96"/>
      <c r="E201" s="96"/>
      <c r="F201" s="6">
        <v>2025</v>
      </c>
      <c r="G201" s="37">
        <f t="shared" si="128"/>
        <v>5158.402</v>
      </c>
      <c r="H201" s="37">
        <f t="shared" si="128"/>
        <v>0</v>
      </c>
      <c r="I201" s="37">
        <f t="shared" si="128"/>
        <v>4803.957</v>
      </c>
      <c r="J201" s="37">
        <f t="shared" si="128"/>
        <v>354.445</v>
      </c>
      <c r="K201" s="37">
        <f t="shared" si="128"/>
        <v>0</v>
      </c>
      <c r="L201" s="37">
        <f aca="true" t="shared" si="134" ref="L201:U201">L208+L243+L278+L292</f>
        <v>0</v>
      </c>
      <c r="M201" s="37">
        <f t="shared" si="134"/>
        <v>0</v>
      </c>
      <c r="N201" s="37">
        <f t="shared" si="134"/>
        <v>0</v>
      </c>
      <c r="O201" s="37">
        <f t="shared" si="134"/>
        <v>0</v>
      </c>
      <c r="P201" s="37">
        <f t="shared" si="134"/>
        <v>0</v>
      </c>
      <c r="Q201" s="37">
        <f t="shared" si="134"/>
        <v>0</v>
      </c>
      <c r="R201" s="37">
        <f t="shared" si="134"/>
        <v>0</v>
      </c>
      <c r="S201" s="37">
        <f t="shared" si="134"/>
        <v>0</v>
      </c>
      <c r="T201" s="37">
        <f t="shared" si="134"/>
        <v>0</v>
      </c>
      <c r="U201" s="37">
        <f t="shared" si="134"/>
        <v>0</v>
      </c>
    </row>
    <row r="202" spans="1:21" ht="12.75" customHeight="1" hidden="1">
      <c r="A202" s="94"/>
      <c r="B202" s="104" t="s">
        <v>29</v>
      </c>
      <c r="C202" s="104"/>
      <c r="D202" s="104"/>
      <c r="E202" s="104"/>
      <c r="F202" s="104"/>
      <c r="G202" s="37">
        <f t="shared" si="128"/>
        <v>31457.203000000005</v>
      </c>
      <c r="H202" s="37">
        <f t="shared" si="128"/>
        <v>0</v>
      </c>
      <c r="I202" s="37">
        <f t="shared" si="128"/>
        <v>29111.446000000004</v>
      </c>
      <c r="J202" s="37">
        <f t="shared" si="128"/>
        <v>2345.757</v>
      </c>
      <c r="K202" s="37">
        <f t="shared" si="128"/>
        <v>0</v>
      </c>
      <c r="L202" s="37">
        <f aca="true" t="shared" si="135" ref="L202:U202">L209+L244+L279+L293</f>
        <v>5012.0432599999995</v>
      </c>
      <c r="M202" s="37">
        <f t="shared" si="135"/>
        <v>0</v>
      </c>
      <c r="N202" s="37">
        <f t="shared" si="135"/>
        <v>4455.0432599999995</v>
      </c>
      <c r="O202" s="37">
        <f t="shared" si="135"/>
        <v>557</v>
      </c>
      <c r="P202" s="37">
        <f t="shared" si="135"/>
        <v>0</v>
      </c>
      <c r="Q202" s="37">
        <f t="shared" si="135"/>
        <v>5012.0432599999995</v>
      </c>
      <c r="R202" s="37">
        <f t="shared" si="135"/>
        <v>0</v>
      </c>
      <c r="S202" s="37">
        <f t="shared" si="135"/>
        <v>4455.0432599999995</v>
      </c>
      <c r="T202" s="37">
        <f t="shared" si="135"/>
        <v>557</v>
      </c>
      <c r="U202" s="37">
        <f t="shared" si="135"/>
        <v>0</v>
      </c>
    </row>
    <row r="203" spans="1:21" ht="27" customHeight="1">
      <c r="A203" s="95" t="s">
        <v>10</v>
      </c>
      <c r="B203" s="103" t="s">
        <v>155</v>
      </c>
      <c r="C203" s="101" t="s">
        <v>4</v>
      </c>
      <c r="D203" s="96">
        <v>2020</v>
      </c>
      <c r="E203" s="96">
        <v>2025</v>
      </c>
      <c r="F203" s="6">
        <v>2020</v>
      </c>
      <c r="G203" s="50">
        <f>G210+G217+G224+G231</f>
        <v>236.80016</v>
      </c>
      <c r="H203" s="50">
        <f aca="true" t="shared" si="136" ref="G203:K209">H210+H217+H224+H231</f>
        <v>0</v>
      </c>
      <c r="I203" s="50">
        <f t="shared" si="136"/>
        <v>0</v>
      </c>
      <c r="J203" s="50">
        <f t="shared" si="136"/>
        <v>236.80016</v>
      </c>
      <c r="K203" s="50">
        <f t="shared" si="136"/>
        <v>0</v>
      </c>
      <c r="L203" s="50">
        <f aca="true" t="shared" si="137" ref="L203:U203">L210+L217+L224+L231</f>
        <v>236.80016</v>
      </c>
      <c r="M203" s="50">
        <f t="shared" si="137"/>
        <v>0</v>
      </c>
      <c r="N203" s="50">
        <f t="shared" si="137"/>
        <v>0</v>
      </c>
      <c r="O203" s="50">
        <f t="shared" si="137"/>
        <v>236.80016</v>
      </c>
      <c r="P203" s="50">
        <f t="shared" si="137"/>
        <v>0</v>
      </c>
      <c r="Q203" s="50">
        <f t="shared" si="137"/>
        <v>236.80016</v>
      </c>
      <c r="R203" s="50">
        <f t="shared" si="137"/>
        <v>0</v>
      </c>
      <c r="S203" s="50">
        <f t="shared" si="137"/>
        <v>0</v>
      </c>
      <c r="T203" s="50">
        <f t="shared" si="137"/>
        <v>236.80016</v>
      </c>
      <c r="U203" s="50">
        <f t="shared" si="137"/>
        <v>0</v>
      </c>
    </row>
    <row r="204" spans="1:21" ht="13.5" hidden="1">
      <c r="A204" s="95"/>
      <c r="B204" s="103"/>
      <c r="C204" s="101"/>
      <c r="D204" s="96"/>
      <c r="E204" s="96"/>
      <c r="F204" s="6">
        <v>2021</v>
      </c>
      <c r="G204" s="50">
        <f t="shared" si="136"/>
        <v>295.9</v>
      </c>
      <c r="H204" s="50">
        <f t="shared" si="136"/>
        <v>0</v>
      </c>
      <c r="I204" s="50">
        <f t="shared" si="136"/>
        <v>0</v>
      </c>
      <c r="J204" s="51">
        <f t="shared" si="136"/>
        <v>295.9</v>
      </c>
      <c r="K204" s="50">
        <f t="shared" si="136"/>
        <v>0</v>
      </c>
      <c r="L204" s="50">
        <f aca="true" t="shared" si="138" ref="L204:U204">L211+L218+L225+L232</f>
        <v>0</v>
      </c>
      <c r="M204" s="50">
        <f t="shared" si="138"/>
        <v>0</v>
      </c>
      <c r="N204" s="50">
        <f t="shared" si="138"/>
        <v>0</v>
      </c>
      <c r="O204" s="51">
        <f t="shared" si="138"/>
        <v>0</v>
      </c>
      <c r="P204" s="50">
        <f t="shared" si="138"/>
        <v>0</v>
      </c>
      <c r="Q204" s="50">
        <f t="shared" si="138"/>
        <v>0</v>
      </c>
      <c r="R204" s="50">
        <f t="shared" si="138"/>
        <v>0</v>
      </c>
      <c r="S204" s="50">
        <f t="shared" si="138"/>
        <v>0</v>
      </c>
      <c r="T204" s="51">
        <f t="shared" si="138"/>
        <v>0</v>
      </c>
      <c r="U204" s="50">
        <f t="shared" si="138"/>
        <v>0</v>
      </c>
    </row>
    <row r="205" spans="1:21" ht="13.5" hidden="1">
      <c r="A205" s="95"/>
      <c r="B205" s="103"/>
      <c r="C205" s="101"/>
      <c r="D205" s="96"/>
      <c r="E205" s="96"/>
      <c r="F205" s="6">
        <v>2022</v>
      </c>
      <c r="G205" s="50">
        <f t="shared" si="136"/>
        <v>290.1</v>
      </c>
      <c r="H205" s="50">
        <f t="shared" si="136"/>
        <v>0</v>
      </c>
      <c r="I205" s="50">
        <f t="shared" si="136"/>
        <v>0</v>
      </c>
      <c r="J205" s="50">
        <f>J212+J219+J226+J233</f>
        <v>290.1</v>
      </c>
      <c r="K205" s="50">
        <f t="shared" si="136"/>
        <v>0</v>
      </c>
      <c r="L205" s="50">
        <f aca="true" t="shared" si="139" ref="L205:U205">L212+L219+L226+L233</f>
        <v>0</v>
      </c>
      <c r="M205" s="50">
        <f t="shared" si="139"/>
        <v>0</v>
      </c>
      <c r="N205" s="50">
        <f t="shared" si="139"/>
        <v>0</v>
      </c>
      <c r="O205" s="50">
        <f t="shared" si="139"/>
        <v>0</v>
      </c>
      <c r="P205" s="50">
        <f t="shared" si="139"/>
        <v>0</v>
      </c>
      <c r="Q205" s="50">
        <f t="shared" si="139"/>
        <v>0</v>
      </c>
      <c r="R205" s="50">
        <f t="shared" si="139"/>
        <v>0</v>
      </c>
      <c r="S205" s="50">
        <f t="shared" si="139"/>
        <v>0</v>
      </c>
      <c r="T205" s="50">
        <f t="shared" si="139"/>
        <v>0</v>
      </c>
      <c r="U205" s="50">
        <f t="shared" si="139"/>
        <v>0</v>
      </c>
    </row>
    <row r="206" spans="1:21" ht="13.5" hidden="1">
      <c r="A206" s="95"/>
      <c r="B206" s="103"/>
      <c r="C206" s="101"/>
      <c r="D206" s="96"/>
      <c r="E206" s="96"/>
      <c r="F206" s="6">
        <v>2023</v>
      </c>
      <c r="G206" s="50">
        <f t="shared" si="136"/>
        <v>282.6</v>
      </c>
      <c r="H206" s="50">
        <f t="shared" si="136"/>
        <v>0</v>
      </c>
      <c r="I206" s="50">
        <f t="shared" si="136"/>
        <v>0</v>
      </c>
      <c r="J206" s="50">
        <f t="shared" si="136"/>
        <v>282.6</v>
      </c>
      <c r="K206" s="50">
        <f t="shared" si="136"/>
        <v>0</v>
      </c>
      <c r="L206" s="50">
        <f aca="true" t="shared" si="140" ref="L206:U206">L213+L220+L227+L234</f>
        <v>0</v>
      </c>
      <c r="M206" s="50">
        <f t="shared" si="140"/>
        <v>0</v>
      </c>
      <c r="N206" s="50">
        <f t="shared" si="140"/>
        <v>0</v>
      </c>
      <c r="O206" s="50">
        <f t="shared" si="140"/>
        <v>0</v>
      </c>
      <c r="P206" s="50">
        <f t="shared" si="140"/>
        <v>0</v>
      </c>
      <c r="Q206" s="50">
        <f t="shared" si="140"/>
        <v>0</v>
      </c>
      <c r="R206" s="50">
        <f t="shared" si="140"/>
        <v>0</v>
      </c>
      <c r="S206" s="50">
        <f t="shared" si="140"/>
        <v>0</v>
      </c>
      <c r="T206" s="50">
        <f t="shared" si="140"/>
        <v>0</v>
      </c>
      <c r="U206" s="50">
        <f t="shared" si="140"/>
        <v>0</v>
      </c>
    </row>
    <row r="207" spans="1:21" ht="13.5" hidden="1">
      <c r="A207" s="95"/>
      <c r="B207" s="103"/>
      <c r="C207" s="101"/>
      <c r="D207" s="96"/>
      <c r="E207" s="96"/>
      <c r="F207" s="6">
        <v>2024</v>
      </c>
      <c r="G207" s="50">
        <f t="shared" si="136"/>
        <v>257.745</v>
      </c>
      <c r="H207" s="50">
        <f t="shared" si="136"/>
        <v>0</v>
      </c>
      <c r="I207" s="50">
        <f t="shared" si="136"/>
        <v>0</v>
      </c>
      <c r="J207" s="50">
        <f t="shared" si="136"/>
        <v>257.745</v>
      </c>
      <c r="K207" s="50">
        <f t="shared" si="136"/>
        <v>0</v>
      </c>
      <c r="L207" s="50">
        <f aca="true" t="shared" si="141" ref="L207:U207">L214+L221+L228+L235</f>
        <v>0</v>
      </c>
      <c r="M207" s="50">
        <f t="shared" si="141"/>
        <v>0</v>
      </c>
      <c r="N207" s="50">
        <f t="shared" si="141"/>
        <v>0</v>
      </c>
      <c r="O207" s="50">
        <f t="shared" si="141"/>
        <v>0</v>
      </c>
      <c r="P207" s="50">
        <f t="shared" si="141"/>
        <v>0</v>
      </c>
      <c r="Q207" s="50">
        <f t="shared" si="141"/>
        <v>0</v>
      </c>
      <c r="R207" s="50">
        <f t="shared" si="141"/>
        <v>0</v>
      </c>
      <c r="S207" s="50">
        <f t="shared" si="141"/>
        <v>0</v>
      </c>
      <c r="T207" s="50">
        <f t="shared" si="141"/>
        <v>0</v>
      </c>
      <c r="U207" s="50">
        <f t="shared" si="141"/>
        <v>0</v>
      </c>
    </row>
    <row r="208" spans="1:21" ht="13.5" hidden="1">
      <c r="A208" s="95"/>
      <c r="B208" s="103"/>
      <c r="C208" s="101"/>
      <c r="D208" s="96"/>
      <c r="E208" s="96"/>
      <c r="F208" s="6">
        <v>2025</v>
      </c>
      <c r="G208" s="50">
        <f t="shared" si="136"/>
        <v>268.055</v>
      </c>
      <c r="H208" s="50">
        <f t="shared" si="136"/>
        <v>0</v>
      </c>
      <c r="I208" s="50">
        <f t="shared" si="136"/>
        <v>0</v>
      </c>
      <c r="J208" s="50">
        <f t="shared" si="136"/>
        <v>268.055</v>
      </c>
      <c r="K208" s="50">
        <f t="shared" si="136"/>
        <v>0</v>
      </c>
      <c r="L208" s="50">
        <f aca="true" t="shared" si="142" ref="L208:U208">L215+L222+L229+L236</f>
        <v>0</v>
      </c>
      <c r="M208" s="50">
        <f t="shared" si="142"/>
        <v>0</v>
      </c>
      <c r="N208" s="50">
        <f t="shared" si="142"/>
        <v>0</v>
      </c>
      <c r="O208" s="50">
        <f t="shared" si="142"/>
        <v>0</v>
      </c>
      <c r="P208" s="50">
        <f t="shared" si="142"/>
        <v>0</v>
      </c>
      <c r="Q208" s="50">
        <f t="shared" si="142"/>
        <v>0</v>
      </c>
      <c r="R208" s="50">
        <f t="shared" si="142"/>
        <v>0</v>
      </c>
      <c r="S208" s="50">
        <f t="shared" si="142"/>
        <v>0</v>
      </c>
      <c r="T208" s="50">
        <f t="shared" si="142"/>
        <v>0</v>
      </c>
      <c r="U208" s="50">
        <f t="shared" si="142"/>
        <v>0</v>
      </c>
    </row>
    <row r="209" spans="1:21" ht="12.75" customHeight="1" hidden="1">
      <c r="A209" s="95"/>
      <c r="B209" s="97" t="s">
        <v>29</v>
      </c>
      <c r="C209" s="97"/>
      <c r="D209" s="97"/>
      <c r="E209" s="97"/>
      <c r="F209" s="97"/>
      <c r="G209" s="50">
        <f t="shared" si="136"/>
        <v>1631.20016</v>
      </c>
      <c r="H209" s="50">
        <f t="shared" si="136"/>
        <v>0</v>
      </c>
      <c r="I209" s="50">
        <f t="shared" si="136"/>
        <v>0</v>
      </c>
      <c r="J209" s="50">
        <f t="shared" si="136"/>
        <v>1631.20016</v>
      </c>
      <c r="K209" s="50">
        <f t="shared" si="136"/>
        <v>0</v>
      </c>
      <c r="L209" s="50">
        <f aca="true" t="shared" si="143" ref="L209:U209">L216+L223+L230+L237</f>
        <v>236.80016</v>
      </c>
      <c r="M209" s="50">
        <f t="shared" si="143"/>
        <v>0</v>
      </c>
      <c r="N209" s="50">
        <f t="shared" si="143"/>
        <v>0</v>
      </c>
      <c r="O209" s="50">
        <f t="shared" si="143"/>
        <v>236.80016</v>
      </c>
      <c r="P209" s="50">
        <f t="shared" si="143"/>
        <v>0</v>
      </c>
      <c r="Q209" s="50">
        <f t="shared" si="143"/>
        <v>236.80016</v>
      </c>
      <c r="R209" s="50">
        <f t="shared" si="143"/>
        <v>0</v>
      </c>
      <c r="S209" s="50">
        <f t="shared" si="143"/>
        <v>0</v>
      </c>
      <c r="T209" s="50">
        <f t="shared" si="143"/>
        <v>236.80016</v>
      </c>
      <c r="U209" s="50">
        <f t="shared" si="143"/>
        <v>0</v>
      </c>
    </row>
    <row r="210" spans="1:21" ht="30.75" customHeight="1">
      <c r="A210" s="98" t="s">
        <v>168</v>
      </c>
      <c r="B210" s="100" t="s">
        <v>72</v>
      </c>
      <c r="C210" s="101" t="s">
        <v>4</v>
      </c>
      <c r="D210" s="96">
        <v>2020</v>
      </c>
      <c r="E210" s="96">
        <v>2025</v>
      </c>
      <c r="F210" s="6">
        <v>2020</v>
      </c>
      <c r="G210" s="38">
        <f aca="true" t="shared" si="144" ref="G210:G215">H210+I210+J210+K210</f>
        <v>17</v>
      </c>
      <c r="H210" s="39"/>
      <c r="I210" s="39"/>
      <c r="J210" s="39">
        <v>17</v>
      </c>
      <c r="K210" s="39"/>
      <c r="L210" s="38">
        <f aca="true" t="shared" si="145" ref="L210:L215">M210+N210+O210+P210</f>
        <v>17</v>
      </c>
      <c r="M210" s="39"/>
      <c r="N210" s="39"/>
      <c r="O210" s="39">
        <v>17</v>
      </c>
      <c r="P210" s="39"/>
      <c r="Q210" s="38">
        <f aca="true" t="shared" si="146" ref="Q210:Q215">R210+S210+T210+U210</f>
        <v>17</v>
      </c>
      <c r="R210" s="39"/>
      <c r="S210" s="39"/>
      <c r="T210" s="39">
        <v>17</v>
      </c>
      <c r="U210" s="39"/>
    </row>
    <row r="211" spans="1:21" ht="12.75" hidden="1">
      <c r="A211" s="98"/>
      <c r="B211" s="100"/>
      <c r="C211" s="101"/>
      <c r="D211" s="96"/>
      <c r="E211" s="96"/>
      <c r="F211" s="6">
        <v>2021</v>
      </c>
      <c r="G211" s="38">
        <f t="shared" si="144"/>
        <v>17.1</v>
      </c>
      <c r="H211" s="39"/>
      <c r="I211" s="39"/>
      <c r="J211" s="39">
        <v>17.1</v>
      </c>
      <c r="K211" s="39"/>
      <c r="L211" s="38">
        <f t="shared" si="145"/>
        <v>0</v>
      </c>
      <c r="M211" s="39"/>
      <c r="N211" s="39"/>
      <c r="O211" s="39"/>
      <c r="P211" s="39"/>
      <c r="Q211" s="38">
        <f t="shared" si="146"/>
        <v>0</v>
      </c>
      <c r="R211" s="39"/>
      <c r="S211" s="39"/>
      <c r="T211" s="39"/>
      <c r="U211" s="39"/>
    </row>
    <row r="212" spans="1:21" ht="12.75" hidden="1">
      <c r="A212" s="98"/>
      <c r="B212" s="100"/>
      <c r="C212" s="101"/>
      <c r="D212" s="96"/>
      <c r="E212" s="96"/>
      <c r="F212" s="6">
        <v>2022</v>
      </c>
      <c r="G212" s="38">
        <f t="shared" si="144"/>
        <v>16.8</v>
      </c>
      <c r="H212" s="39"/>
      <c r="I212" s="39"/>
      <c r="J212" s="40">
        <v>16.8</v>
      </c>
      <c r="K212" s="39"/>
      <c r="L212" s="38">
        <f t="shared" si="145"/>
        <v>0</v>
      </c>
      <c r="M212" s="39"/>
      <c r="N212" s="39"/>
      <c r="O212" s="40"/>
      <c r="P212" s="39"/>
      <c r="Q212" s="38">
        <f t="shared" si="146"/>
        <v>0</v>
      </c>
      <c r="R212" s="39"/>
      <c r="S212" s="39"/>
      <c r="T212" s="40"/>
      <c r="U212" s="39"/>
    </row>
    <row r="213" spans="1:21" ht="12.75" hidden="1">
      <c r="A213" s="98"/>
      <c r="B213" s="100"/>
      <c r="C213" s="101"/>
      <c r="D213" s="96"/>
      <c r="E213" s="96"/>
      <c r="F213" s="6">
        <v>2023</v>
      </c>
      <c r="G213" s="38">
        <f t="shared" si="144"/>
        <v>16.3</v>
      </c>
      <c r="H213" s="39"/>
      <c r="I213" s="39"/>
      <c r="J213" s="40">
        <v>16.3</v>
      </c>
      <c r="K213" s="39"/>
      <c r="L213" s="38">
        <f t="shared" si="145"/>
        <v>0</v>
      </c>
      <c r="M213" s="39"/>
      <c r="N213" s="39"/>
      <c r="O213" s="40"/>
      <c r="P213" s="39"/>
      <c r="Q213" s="38">
        <f t="shared" si="146"/>
        <v>0</v>
      </c>
      <c r="R213" s="39"/>
      <c r="S213" s="39"/>
      <c r="T213" s="40"/>
      <c r="U213" s="39"/>
    </row>
    <row r="214" spans="1:21" ht="12.75" hidden="1">
      <c r="A214" s="98"/>
      <c r="B214" s="100"/>
      <c r="C214" s="101"/>
      <c r="D214" s="96"/>
      <c r="E214" s="96"/>
      <c r="F214" s="6">
        <v>2024</v>
      </c>
      <c r="G214" s="38">
        <f t="shared" si="144"/>
        <v>18.495</v>
      </c>
      <c r="H214" s="39"/>
      <c r="I214" s="39"/>
      <c r="J214" s="39">
        <v>18.495</v>
      </c>
      <c r="K214" s="39"/>
      <c r="L214" s="38">
        <f t="shared" si="145"/>
        <v>0</v>
      </c>
      <c r="M214" s="39"/>
      <c r="N214" s="39"/>
      <c r="O214" s="39"/>
      <c r="P214" s="39"/>
      <c r="Q214" s="38">
        <f t="shared" si="146"/>
        <v>0</v>
      </c>
      <c r="R214" s="39"/>
      <c r="S214" s="39"/>
      <c r="T214" s="39"/>
      <c r="U214" s="39"/>
    </row>
    <row r="215" spans="1:21" ht="12.75" hidden="1">
      <c r="A215" s="98"/>
      <c r="B215" s="100"/>
      <c r="C215" s="101"/>
      <c r="D215" s="96"/>
      <c r="E215" s="96"/>
      <c r="F215" s="6">
        <v>2025</v>
      </c>
      <c r="G215" s="38">
        <f t="shared" si="144"/>
        <v>19.235</v>
      </c>
      <c r="H215" s="39"/>
      <c r="I215" s="39"/>
      <c r="J215" s="39">
        <v>19.235</v>
      </c>
      <c r="K215" s="39"/>
      <c r="L215" s="38">
        <f t="shared" si="145"/>
        <v>0</v>
      </c>
      <c r="M215" s="39"/>
      <c r="N215" s="39"/>
      <c r="O215" s="39"/>
      <c r="P215" s="39"/>
      <c r="Q215" s="38">
        <f t="shared" si="146"/>
        <v>0</v>
      </c>
      <c r="R215" s="39"/>
      <c r="S215" s="39"/>
      <c r="T215" s="39"/>
      <c r="U215" s="39"/>
    </row>
    <row r="216" spans="1:21" ht="12.75" hidden="1">
      <c r="A216" s="98"/>
      <c r="B216" s="97" t="s">
        <v>29</v>
      </c>
      <c r="C216" s="97"/>
      <c r="D216" s="97"/>
      <c r="E216" s="97"/>
      <c r="F216" s="97"/>
      <c r="G216" s="37">
        <f>G210+G211+G212+G213+G214+G215</f>
        <v>104.93</v>
      </c>
      <c r="H216" s="37">
        <f>H210+H211+H212+H213+H214+H215</f>
        <v>0</v>
      </c>
      <c r="I216" s="37">
        <f>I210+I211+I212+I213+I214+I215</f>
        <v>0</v>
      </c>
      <c r="J216" s="37">
        <f>J210+J211+J212+J213+J214+J215</f>
        <v>104.93</v>
      </c>
      <c r="K216" s="37">
        <f>SUM(K210:K215)</f>
        <v>0</v>
      </c>
      <c r="L216" s="37">
        <f>L210+L211+L212+L213+L214+L215</f>
        <v>17</v>
      </c>
      <c r="M216" s="37">
        <f>M210+M211+M212+M213+M214+M215</f>
        <v>0</v>
      </c>
      <c r="N216" s="37">
        <f>N210+N211+N212+N213+N214+N215</f>
        <v>0</v>
      </c>
      <c r="O216" s="37">
        <f>O210+O211+O212+O213+O214+O215</f>
        <v>17</v>
      </c>
      <c r="P216" s="37">
        <f>SUM(P210:P215)</f>
        <v>0</v>
      </c>
      <c r="Q216" s="37">
        <f>Q210+Q211+Q212+Q213+Q214+Q215</f>
        <v>17</v>
      </c>
      <c r="R216" s="37">
        <f>R210+R211+R212+R213+R214+R215</f>
        <v>0</v>
      </c>
      <c r="S216" s="37">
        <f>S210+S211+S212+S213+S214+S215</f>
        <v>0</v>
      </c>
      <c r="T216" s="37">
        <f>T210+T211+T212+T213+T214+T215</f>
        <v>17</v>
      </c>
      <c r="U216" s="37">
        <f>SUM(U210:U215)</f>
        <v>0</v>
      </c>
    </row>
    <row r="217" spans="1:21" ht="44.25" customHeight="1">
      <c r="A217" s="98" t="s">
        <v>167</v>
      </c>
      <c r="B217" s="100" t="s">
        <v>73</v>
      </c>
      <c r="C217" s="107" t="s">
        <v>15</v>
      </c>
      <c r="D217" s="96">
        <v>2020</v>
      </c>
      <c r="E217" s="96">
        <v>2025</v>
      </c>
      <c r="F217" s="6">
        <v>2020</v>
      </c>
      <c r="G217" s="38">
        <f aca="true" t="shared" si="147" ref="G217:G222">H217+I217+J217+K217</f>
        <v>219.80016</v>
      </c>
      <c r="H217" s="39"/>
      <c r="I217" s="39"/>
      <c r="J217" s="40">
        <v>219.80016</v>
      </c>
      <c r="K217" s="39"/>
      <c r="L217" s="38">
        <f aca="true" t="shared" si="148" ref="L217:L222">M217+N217+O217+P217</f>
        <v>219.80016</v>
      </c>
      <c r="M217" s="39"/>
      <c r="N217" s="39"/>
      <c r="O217" s="40">
        <v>219.80016</v>
      </c>
      <c r="P217" s="39"/>
      <c r="Q217" s="38">
        <f aca="true" t="shared" si="149" ref="Q217:Q222">R217+S217+T217+U217</f>
        <v>219.80016</v>
      </c>
      <c r="R217" s="39"/>
      <c r="S217" s="39"/>
      <c r="T217" s="40">
        <v>219.80016</v>
      </c>
      <c r="U217" s="39"/>
    </row>
    <row r="218" spans="1:21" ht="12.75" customHeight="1" hidden="1">
      <c r="A218" s="98"/>
      <c r="B218" s="100"/>
      <c r="C218" s="107"/>
      <c r="D218" s="96"/>
      <c r="E218" s="96"/>
      <c r="F218" s="6">
        <v>2021</v>
      </c>
      <c r="G218" s="38">
        <f t="shared" si="147"/>
        <v>228.8</v>
      </c>
      <c r="H218" s="39"/>
      <c r="I218" s="39"/>
      <c r="J218" s="40">
        <v>228.8</v>
      </c>
      <c r="K218" s="39"/>
      <c r="L218" s="38">
        <f t="shared" si="148"/>
        <v>0</v>
      </c>
      <c r="M218" s="39"/>
      <c r="N218" s="39"/>
      <c r="O218" s="40"/>
      <c r="P218" s="39"/>
      <c r="Q218" s="38">
        <f t="shared" si="149"/>
        <v>0</v>
      </c>
      <c r="R218" s="39"/>
      <c r="S218" s="39"/>
      <c r="T218" s="40"/>
      <c r="U218" s="39"/>
    </row>
    <row r="219" spans="1:21" ht="12.75" customHeight="1" hidden="1">
      <c r="A219" s="98"/>
      <c r="B219" s="100"/>
      <c r="C219" s="107"/>
      <c r="D219" s="96"/>
      <c r="E219" s="96"/>
      <c r="F219" s="6">
        <v>2022</v>
      </c>
      <c r="G219" s="38">
        <f t="shared" si="147"/>
        <v>230</v>
      </c>
      <c r="H219" s="39"/>
      <c r="I219" s="39"/>
      <c r="J219" s="40">
        <v>230</v>
      </c>
      <c r="K219" s="39"/>
      <c r="L219" s="38">
        <f t="shared" si="148"/>
        <v>0</v>
      </c>
      <c r="M219" s="39"/>
      <c r="N219" s="39"/>
      <c r="O219" s="40"/>
      <c r="P219" s="39"/>
      <c r="Q219" s="38">
        <f t="shared" si="149"/>
        <v>0</v>
      </c>
      <c r="R219" s="39"/>
      <c r="S219" s="39"/>
      <c r="T219" s="40"/>
      <c r="U219" s="39"/>
    </row>
    <row r="220" spans="1:21" ht="12.75" customHeight="1" hidden="1">
      <c r="A220" s="98"/>
      <c r="B220" s="100"/>
      <c r="C220" s="107"/>
      <c r="D220" s="96"/>
      <c r="E220" s="96"/>
      <c r="F220" s="6">
        <v>2023</v>
      </c>
      <c r="G220" s="38">
        <f t="shared" si="147"/>
        <v>230</v>
      </c>
      <c r="H220" s="39"/>
      <c r="I220" s="39"/>
      <c r="J220" s="40">
        <v>230</v>
      </c>
      <c r="K220" s="39"/>
      <c r="L220" s="38">
        <f t="shared" si="148"/>
        <v>0</v>
      </c>
      <c r="M220" s="39"/>
      <c r="N220" s="39"/>
      <c r="O220" s="40"/>
      <c r="P220" s="39"/>
      <c r="Q220" s="38">
        <f t="shared" si="149"/>
        <v>0</v>
      </c>
      <c r="R220" s="39"/>
      <c r="S220" s="39"/>
      <c r="T220" s="40"/>
      <c r="U220" s="39"/>
    </row>
    <row r="221" spans="1:21" ht="12.75" hidden="1">
      <c r="A221" s="98"/>
      <c r="B221" s="100"/>
      <c r="C221" s="107"/>
      <c r="D221" s="96"/>
      <c r="E221" s="96"/>
      <c r="F221" s="6">
        <v>2024</v>
      </c>
      <c r="G221" s="38">
        <f t="shared" si="147"/>
        <v>185.17</v>
      </c>
      <c r="H221" s="39"/>
      <c r="I221" s="39"/>
      <c r="J221" s="39">
        <v>185.17</v>
      </c>
      <c r="K221" s="39"/>
      <c r="L221" s="38">
        <f t="shared" si="148"/>
        <v>0</v>
      </c>
      <c r="M221" s="39"/>
      <c r="N221" s="39"/>
      <c r="O221" s="39"/>
      <c r="P221" s="39"/>
      <c r="Q221" s="38">
        <f t="shared" si="149"/>
        <v>0</v>
      </c>
      <c r="R221" s="39"/>
      <c r="S221" s="39"/>
      <c r="T221" s="39"/>
      <c r="U221" s="39"/>
    </row>
    <row r="222" spans="1:21" ht="12.75" hidden="1">
      <c r="A222" s="98"/>
      <c r="B222" s="100"/>
      <c r="C222" s="107"/>
      <c r="D222" s="96"/>
      <c r="E222" s="96"/>
      <c r="F222" s="6">
        <v>2025</v>
      </c>
      <c r="G222" s="38">
        <f t="shared" si="147"/>
        <v>192.577</v>
      </c>
      <c r="H222" s="39"/>
      <c r="I222" s="39"/>
      <c r="J222" s="39">
        <v>192.577</v>
      </c>
      <c r="K222" s="39"/>
      <c r="L222" s="38">
        <f t="shared" si="148"/>
        <v>0</v>
      </c>
      <c r="M222" s="39"/>
      <c r="N222" s="39"/>
      <c r="O222" s="39"/>
      <c r="P222" s="39"/>
      <c r="Q222" s="38">
        <f t="shared" si="149"/>
        <v>0</v>
      </c>
      <c r="R222" s="39"/>
      <c r="S222" s="39"/>
      <c r="T222" s="39"/>
      <c r="U222" s="39"/>
    </row>
    <row r="223" spans="1:21" ht="12.75" hidden="1">
      <c r="A223" s="98"/>
      <c r="B223" s="97" t="s">
        <v>29</v>
      </c>
      <c r="C223" s="97"/>
      <c r="D223" s="97"/>
      <c r="E223" s="97"/>
      <c r="F223" s="97"/>
      <c r="G223" s="37">
        <f>G217+G218+G219+G220+G221+G222</f>
        <v>1286.34716</v>
      </c>
      <c r="H223" s="37">
        <f>H217+H218+H219+H220+H221+H222</f>
        <v>0</v>
      </c>
      <c r="I223" s="37">
        <f>I217+I218+I219+I220+I221+I222</f>
        <v>0</v>
      </c>
      <c r="J223" s="37">
        <f>J217+J218+J219+J220+J221+J222</f>
        <v>1286.34716</v>
      </c>
      <c r="K223" s="37">
        <f>SUM(K217:K222)</f>
        <v>0</v>
      </c>
      <c r="L223" s="37">
        <f>L217+L218+L219+L220+L221+L222</f>
        <v>219.80016</v>
      </c>
      <c r="M223" s="37">
        <f>M217+M218+M219+M220+M221+M222</f>
        <v>0</v>
      </c>
      <c r="N223" s="37">
        <f>N217+N218+N219+N220+N221+N222</f>
        <v>0</v>
      </c>
      <c r="O223" s="37">
        <f>O217+O218+O219+O220+O221+O222</f>
        <v>219.80016</v>
      </c>
      <c r="P223" s="37">
        <f>SUM(P217:P222)</f>
        <v>0</v>
      </c>
      <c r="Q223" s="37">
        <f>Q217+Q218+Q219+Q220+Q221+Q222</f>
        <v>219.80016</v>
      </c>
      <c r="R223" s="37">
        <f>R217+R218+R219+R220+R221+R222</f>
        <v>0</v>
      </c>
      <c r="S223" s="37">
        <f>S217+S218+S219+S220+S221+S222</f>
        <v>0</v>
      </c>
      <c r="T223" s="37">
        <f>T217+T218+T219+T220+T221+T222</f>
        <v>219.80016</v>
      </c>
      <c r="U223" s="37">
        <f>SUM(U217:U222)</f>
        <v>0</v>
      </c>
    </row>
    <row r="224" spans="1:21" ht="33.75" customHeight="1">
      <c r="A224" s="98" t="s">
        <v>166</v>
      </c>
      <c r="B224" s="100" t="s">
        <v>74</v>
      </c>
      <c r="C224" s="107" t="s">
        <v>15</v>
      </c>
      <c r="D224" s="96">
        <v>2020</v>
      </c>
      <c r="E224" s="96">
        <v>2025</v>
      </c>
      <c r="F224" s="6">
        <v>2020</v>
      </c>
      <c r="G224" s="38">
        <f aca="true" t="shared" si="150" ref="G224:G229">H224+I224+J224+K224</f>
        <v>0</v>
      </c>
      <c r="H224" s="39"/>
      <c r="I224" s="39"/>
      <c r="J224" s="39">
        <v>0</v>
      </c>
      <c r="K224" s="39"/>
      <c r="L224" s="38">
        <f aca="true" t="shared" si="151" ref="L224:L229">M224+N224+O224+P224</f>
        <v>0</v>
      </c>
      <c r="M224" s="39"/>
      <c r="N224" s="39"/>
      <c r="O224" s="39">
        <v>0</v>
      </c>
      <c r="P224" s="39"/>
      <c r="Q224" s="38">
        <f aca="true" t="shared" si="152" ref="Q224:Q229">R224+S224+T224+U224</f>
        <v>0</v>
      </c>
      <c r="R224" s="39"/>
      <c r="S224" s="39"/>
      <c r="T224" s="39">
        <v>0</v>
      </c>
      <c r="U224" s="39"/>
    </row>
    <row r="225" spans="1:21" ht="12.75" customHeight="1" hidden="1">
      <c r="A225" s="98"/>
      <c r="B225" s="100"/>
      <c r="C225" s="107"/>
      <c r="D225" s="96"/>
      <c r="E225" s="96"/>
      <c r="F225" s="6">
        <v>2021</v>
      </c>
      <c r="G225" s="38">
        <f t="shared" si="150"/>
        <v>0</v>
      </c>
      <c r="H225" s="39"/>
      <c r="I225" s="39"/>
      <c r="J225" s="39">
        <f>J224*1.04</f>
        <v>0</v>
      </c>
      <c r="K225" s="39"/>
      <c r="L225" s="38">
        <f t="shared" si="151"/>
        <v>0</v>
      </c>
      <c r="M225" s="39"/>
      <c r="N225" s="39"/>
      <c r="O225" s="39">
        <f>O224*1.04</f>
        <v>0</v>
      </c>
      <c r="P225" s="39"/>
      <c r="Q225" s="38">
        <f t="shared" si="152"/>
        <v>0</v>
      </c>
      <c r="R225" s="39"/>
      <c r="S225" s="39"/>
      <c r="T225" s="39">
        <f>T224*1.04</f>
        <v>0</v>
      </c>
      <c r="U225" s="39"/>
    </row>
    <row r="226" spans="1:21" ht="12.75" customHeight="1" hidden="1">
      <c r="A226" s="98"/>
      <c r="B226" s="100"/>
      <c r="C226" s="107"/>
      <c r="D226" s="96"/>
      <c r="E226" s="96"/>
      <c r="F226" s="6">
        <v>2022</v>
      </c>
      <c r="G226" s="38">
        <f t="shared" si="150"/>
        <v>0</v>
      </c>
      <c r="H226" s="39"/>
      <c r="I226" s="39"/>
      <c r="J226" s="39">
        <f>J225*1.04</f>
        <v>0</v>
      </c>
      <c r="K226" s="39"/>
      <c r="L226" s="38">
        <f t="shared" si="151"/>
        <v>0</v>
      </c>
      <c r="M226" s="39"/>
      <c r="N226" s="39"/>
      <c r="O226" s="39">
        <f>O225*1.04</f>
        <v>0</v>
      </c>
      <c r="P226" s="39"/>
      <c r="Q226" s="38">
        <f t="shared" si="152"/>
        <v>0</v>
      </c>
      <c r="R226" s="39"/>
      <c r="S226" s="39"/>
      <c r="T226" s="39">
        <f>T225*1.04</f>
        <v>0</v>
      </c>
      <c r="U226" s="39"/>
    </row>
    <row r="227" spans="1:21" ht="12.75" customHeight="1" hidden="1">
      <c r="A227" s="98"/>
      <c r="B227" s="100"/>
      <c r="C227" s="107"/>
      <c r="D227" s="96"/>
      <c r="E227" s="96"/>
      <c r="F227" s="6">
        <v>2023</v>
      </c>
      <c r="G227" s="38">
        <f t="shared" si="150"/>
        <v>0</v>
      </c>
      <c r="H227" s="39"/>
      <c r="I227" s="39"/>
      <c r="J227" s="39">
        <f>J226*1.04</f>
        <v>0</v>
      </c>
      <c r="K227" s="39"/>
      <c r="L227" s="38">
        <f t="shared" si="151"/>
        <v>0</v>
      </c>
      <c r="M227" s="39"/>
      <c r="N227" s="39"/>
      <c r="O227" s="39">
        <f>O226*1.04</f>
        <v>0</v>
      </c>
      <c r="P227" s="39"/>
      <c r="Q227" s="38">
        <f t="shared" si="152"/>
        <v>0</v>
      </c>
      <c r="R227" s="39"/>
      <c r="S227" s="39"/>
      <c r="T227" s="39">
        <f>T226*1.04</f>
        <v>0</v>
      </c>
      <c r="U227" s="39"/>
    </row>
    <row r="228" spans="1:21" ht="12.75" hidden="1">
      <c r="A228" s="98"/>
      <c r="B228" s="100"/>
      <c r="C228" s="107"/>
      <c r="D228" s="96"/>
      <c r="E228" s="96"/>
      <c r="F228" s="6">
        <v>2024</v>
      </c>
      <c r="G228" s="38">
        <f t="shared" si="150"/>
        <v>0</v>
      </c>
      <c r="H228" s="39"/>
      <c r="I228" s="39"/>
      <c r="J228" s="39">
        <f>J227*1.04</f>
        <v>0</v>
      </c>
      <c r="K228" s="39"/>
      <c r="L228" s="38">
        <f t="shared" si="151"/>
        <v>0</v>
      </c>
      <c r="M228" s="39"/>
      <c r="N228" s="39"/>
      <c r="O228" s="39">
        <f>O227*1.04</f>
        <v>0</v>
      </c>
      <c r="P228" s="39"/>
      <c r="Q228" s="38">
        <f t="shared" si="152"/>
        <v>0</v>
      </c>
      <c r="R228" s="39"/>
      <c r="S228" s="39"/>
      <c r="T228" s="39">
        <f>T227*1.04</f>
        <v>0</v>
      </c>
      <c r="U228" s="39"/>
    </row>
    <row r="229" spans="1:21" ht="12.75" hidden="1">
      <c r="A229" s="98"/>
      <c r="B229" s="100"/>
      <c r="C229" s="107"/>
      <c r="D229" s="96"/>
      <c r="E229" s="96"/>
      <c r="F229" s="6">
        <v>2025</v>
      </c>
      <c r="G229" s="38">
        <f t="shared" si="150"/>
        <v>0</v>
      </c>
      <c r="H229" s="39"/>
      <c r="I229" s="39"/>
      <c r="J229" s="39">
        <f>J228*1.04</f>
        <v>0</v>
      </c>
      <c r="K229" s="39"/>
      <c r="L229" s="38">
        <f t="shared" si="151"/>
        <v>0</v>
      </c>
      <c r="M229" s="39"/>
      <c r="N229" s="39"/>
      <c r="O229" s="39">
        <f>O228*1.04</f>
        <v>0</v>
      </c>
      <c r="P229" s="39"/>
      <c r="Q229" s="38">
        <f t="shared" si="152"/>
        <v>0</v>
      </c>
      <c r="R229" s="39"/>
      <c r="S229" s="39"/>
      <c r="T229" s="39">
        <f>T228*1.04</f>
        <v>0</v>
      </c>
      <c r="U229" s="39"/>
    </row>
    <row r="230" spans="1:21" ht="12.75" hidden="1">
      <c r="A230" s="98"/>
      <c r="B230" s="97" t="s">
        <v>29</v>
      </c>
      <c r="C230" s="97"/>
      <c r="D230" s="97"/>
      <c r="E230" s="97"/>
      <c r="F230" s="97"/>
      <c r="G230" s="37">
        <f>G224+G225+G226+G227+G228+G229</f>
        <v>0</v>
      </c>
      <c r="H230" s="37">
        <f>H224+H225+H226+H227+H228+H229</f>
        <v>0</v>
      </c>
      <c r="I230" s="37">
        <f>I224+I225+I226+I227+I228+I229</f>
        <v>0</v>
      </c>
      <c r="J230" s="37">
        <f>J224+J225+J226+J227+J228+J229</f>
        <v>0</v>
      </c>
      <c r="K230" s="37">
        <f>SUM(K224:K229)</f>
        <v>0</v>
      </c>
      <c r="L230" s="37">
        <f>L224+L225+L226+L227+L228+L229</f>
        <v>0</v>
      </c>
      <c r="M230" s="37">
        <f>M224+M225+M226+M227+M228+M229</f>
        <v>0</v>
      </c>
      <c r="N230" s="37">
        <f>N224+N225+N226+N227+N228+N229</f>
        <v>0</v>
      </c>
      <c r="O230" s="37">
        <f>O224+O225+O226+O227+O228+O229</f>
        <v>0</v>
      </c>
      <c r="P230" s="37">
        <f>SUM(P224:P229)</f>
        <v>0</v>
      </c>
      <c r="Q230" s="37">
        <f>Q224+Q225+Q226+Q227+Q228+Q229</f>
        <v>0</v>
      </c>
      <c r="R230" s="37">
        <f>R224+R225+R226+R227+R228+R229</f>
        <v>0</v>
      </c>
      <c r="S230" s="37">
        <f>S224+S225+S226+S227+S228+S229</f>
        <v>0</v>
      </c>
      <c r="T230" s="37">
        <f>T224+T225+T226+T227+T228+T229</f>
        <v>0</v>
      </c>
      <c r="U230" s="37">
        <f>SUM(U224:U229)</f>
        <v>0</v>
      </c>
    </row>
    <row r="231" spans="1:21" ht="30.75" customHeight="1">
      <c r="A231" s="98" t="s">
        <v>165</v>
      </c>
      <c r="B231" s="99" t="s">
        <v>75</v>
      </c>
      <c r="C231" s="107" t="s">
        <v>15</v>
      </c>
      <c r="D231" s="96">
        <v>2020</v>
      </c>
      <c r="E231" s="96">
        <v>2025</v>
      </c>
      <c r="F231" s="6">
        <v>2020</v>
      </c>
      <c r="G231" s="38">
        <f aca="true" t="shared" si="153" ref="G231:G236">H231+I231+J231+K231</f>
        <v>0</v>
      </c>
      <c r="H231" s="39"/>
      <c r="I231" s="39"/>
      <c r="J231" s="40">
        <v>0</v>
      </c>
      <c r="K231" s="39"/>
      <c r="L231" s="38">
        <f aca="true" t="shared" si="154" ref="L231:L236">M231+N231+O231+P231</f>
        <v>0</v>
      </c>
      <c r="M231" s="39"/>
      <c r="N231" s="39"/>
      <c r="O231" s="40">
        <v>0</v>
      </c>
      <c r="P231" s="39"/>
      <c r="Q231" s="38">
        <f aca="true" t="shared" si="155" ref="Q231:Q236">R231+S231+T231+U231</f>
        <v>0</v>
      </c>
      <c r="R231" s="39"/>
      <c r="S231" s="39"/>
      <c r="T231" s="40">
        <v>0</v>
      </c>
      <c r="U231" s="39"/>
    </row>
    <row r="232" spans="1:21" ht="12.75" customHeight="1" hidden="1">
      <c r="A232" s="98"/>
      <c r="B232" s="99"/>
      <c r="C232" s="107"/>
      <c r="D232" s="96"/>
      <c r="E232" s="96"/>
      <c r="F232" s="6">
        <v>2021</v>
      </c>
      <c r="G232" s="38">
        <f t="shared" si="153"/>
        <v>50</v>
      </c>
      <c r="H232" s="39"/>
      <c r="I232" s="39"/>
      <c r="J232" s="39">
        <v>50</v>
      </c>
      <c r="K232" s="39"/>
      <c r="L232" s="38">
        <f t="shared" si="154"/>
        <v>0</v>
      </c>
      <c r="M232" s="39"/>
      <c r="N232" s="39"/>
      <c r="O232" s="39"/>
      <c r="P232" s="39"/>
      <c r="Q232" s="38">
        <f t="shared" si="155"/>
        <v>0</v>
      </c>
      <c r="R232" s="39"/>
      <c r="S232" s="39"/>
      <c r="T232" s="39"/>
      <c r="U232" s="39"/>
    </row>
    <row r="233" spans="1:21" ht="12.75" customHeight="1" hidden="1">
      <c r="A233" s="98"/>
      <c r="B233" s="99"/>
      <c r="C233" s="107"/>
      <c r="D233" s="96"/>
      <c r="E233" s="96"/>
      <c r="F233" s="6">
        <v>2022</v>
      </c>
      <c r="G233" s="38">
        <f t="shared" si="153"/>
        <v>43.3</v>
      </c>
      <c r="H233" s="39"/>
      <c r="I233" s="39"/>
      <c r="J233" s="40">
        <v>43.3</v>
      </c>
      <c r="K233" s="39"/>
      <c r="L233" s="38">
        <f t="shared" si="154"/>
        <v>0</v>
      </c>
      <c r="M233" s="39"/>
      <c r="N233" s="39"/>
      <c r="O233" s="40"/>
      <c r="P233" s="39"/>
      <c r="Q233" s="38">
        <f t="shared" si="155"/>
        <v>0</v>
      </c>
      <c r="R233" s="39"/>
      <c r="S233" s="39"/>
      <c r="T233" s="40"/>
      <c r="U233" s="39"/>
    </row>
    <row r="234" spans="1:21" ht="12.75" customHeight="1" hidden="1">
      <c r="A234" s="98"/>
      <c r="B234" s="99"/>
      <c r="C234" s="107"/>
      <c r="D234" s="96"/>
      <c r="E234" s="96"/>
      <c r="F234" s="6">
        <v>2023</v>
      </c>
      <c r="G234" s="38">
        <f t="shared" si="153"/>
        <v>36.3</v>
      </c>
      <c r="H234" s="39"/>
      <c r="I234" s="39"/>
      <c r="J234" s="40">
        <v>36.3</v>
      </c>
      <c r="K234" s="39"/>
      <c r="L234" s="38">
        <f t="shared" si="154"/>
        <v>0</v>
      </c>
      <c r="M234" s="39"/>
      <c r="N234" s="39"/>
      <c r="O234" s="40"/>
      <c r="P234" s="39"/>
      <c r="Q234" s="38">
        <f t="shared" si="155"/>
        <v>0</v>
      </c>
      <c r="R234" s="39"/>
      <c r="S234" s="39"/>
      <c r="T234" s="40"/>
      <c r="U234" s="39"/>
    </row>
    <row r="235" spans="1:21" ht="12.75" hidden="1">
      <c r="A235" s="98"/>
      <c r="B235" s="100"/>
      <c r="C235" s="107"/>
      <c r="D235" s="96"/>
      <c r="E235" s="96"/>
      <c r="F235" s="6">
        <v>2024</v>
      </c>
      <c r="G235" s="38">
        <f t="shared" si="153"/>
        <v>54.08</v>
      </c>
      <c r="H235" s="39"/>
      <c r="I235" s="39"/>
      <c r="J235" s="39">
        <v>54.08</v>
      </c>
      <c r="K235" s="39"/>
      <c r="L235" s="38">
        <f t="shared" si="154"/>
        <v>0</v>
      </c>
      <c r="M235" s="39"/>
      <c r="N235" s="39"/>
      <c r="O235" s="39"/>
      <c r="P235" s="39"/>
      <c r="Q235" s="38">
        <f t="shared" si="155"/>
        <v>0</v>
      </c>
      <c r="R235" s="39"/>
      <c r="S235" s="39"/>
      <c r="T235" s="39"/>
      <c r="U235" s="39"/>
    </row>
    <row r="236" spans="1:21" ht="12.75" hidden="1">
      <c r="A236" s="98"/>
      <c r="B236" s="100"/>
      <c r="C236" s="107"/>
      <c r="D236" s="96"/>
      <c r="E236" s="96"/>
      <c r="F236" s="6">
        <v>2025</v>
      </c>
      <c r="G236" s="38">
        <f t="shared" si="153"/>
        <v>56.243</v>
      </c>
      <c r="H236" s="39"/>
      <c r="I236" s="39"/>
      <c r="J236" s="39">
        <v>56.243</v>
      </c>
      <c r="K236" s="39"/>
      <c r="L236" s="38">
        <f t="shared" si="154"/>
        <v>0</v>
      </c>
      <c r="M236" s="39"/>
      <c r="N236" s="39"/>
      <c r="O236" s="39"/>
      <c r="P236" s="39"/>
      <c r="Q236" s="38">
        <f t="shared" si="155"/>
        <v>0</v>
      </c>
      <c r="R236" s="39"/>
      <c r="S236" s="39"/>
      <c r="T236" s="39"/>
      <c r="U236" s="39"/>
    </row>
    <row r="237" spans="1:21" ht="12.75" hidden="1">
      <c r="A237" s="98"/>
      <c r="B237" s="97" t="s">
        <v>29</v>
      </c>
      <c r="C237" s="97"/>
      <c r="D237" s="97"/>
      <c r="E237" s="97"/>
      <c r="F237" s="97"/>
      <c r="G237" s="37">
        <f>G231+G232+G233+G234+G235+G236</f>
        <v>239.923</v>
      </c>
      <c r="H237" s="37">
        <f>H231+H232+H233+H234+H235+H236</f>
        <v>0</v>
      </c>
      <c r="I237" s="37">
        <f>I231+I232+I233+I234+I235+I236</f>
        <v>0</v>
      </c>
      <c r="J237" s="37">
        <f>J231+J232+J233+J234+J235+J236</f>
        <v>239.923</v>
      </c>
      <c r="K237" s="37">
        <f>SUM(K231:K236)</f>
        <v>0</v>
      </c>
      <c r="L237" s="37">
        <f>L231+L232+L233+L234+L235+L236</f>
        <v>0</v>
      </c>
      <c r="M237" s="37">
        <f>M231+M232+M233+M234+M235+M236</f>
        <v>0</v>
      </c>
      <c r="N237" s="37">
        <f>N231+N232+N233+N234+N235+N236</f>
        <v>0</v>
      </c>
      <c r="O237" s="37">
        <f>O231+O232+O233+O234+O235+O236</f>
        <v>0</v>
      </c>
      <c r="P237" s="37">
        <f>SUM(P231:P236)</f>
        <v>0</v>
      </c>
      <c r="Q237" s="37">
        <f>Q231+Q232+Q233+Q234+Q235+Q236</f>
        <v>0</v>
      </c>
      <c r="R237" s="37">
        <f>R231+R232+R233+R234+R235+R236</f>
        <v>0</v>
      </c>
      <c r="S237" s="37">
        <f>S231+S232+S233+S234+S235+S236</f>
        <v>0</v>
      </c>
      <c r="T237" s="37">
        <f>T231+T232+T233+T234+T235+T236</f>
        <v>0</v>
      </c>
      <c r="U237" s="37">
        <f>SUM(U231:U236)</f>
        <v>0</v>
      </c>
    </row>
    <row r="238" spans="1:21" ht="32.25" customHeight="1">
      <c r="A238" s="84" t="s">
        <v>11</v>
      </c>
      <c r="B238" s="103" t="s">
        <v>156</v>
      </c>
      <c r="C238" s="101" t="s">
        <v>76</v>
      </c>
      <c r="D238" s="96">
        <v>2020</v>
      </c>
      <c r="E238" s="96">
        <v>2025</v>
      </c>
      <c r="F238" s="6">
        <v>2020</v>
      </c>
      <c r="G238" s="50">
        <f>G245+G252+G259+G266</f>
        <v>4930.31667</v>
      </c>
      <c r="H238" s="50">
        <f aca="true" t="shared" si="156" ref="G238:K244">H245+H252+H259+H266</f>
        <v>0</v>
      </c>
      <c r="I238" s="50">
        <f>I245+I252+I259+I266</f>
        <v>4637.3</v>
      </c>
      <c r="J238" s="50">
        <f aca="true" t="shared" si="157" ref="J238:J243">J245+J252+J259+J266</f>
        <v>293.01667</v>
      </c>
      <c r="K238" s="50">
        <f t="shared" si="156"/>
        <v>0</v>
      </c>
      <c r="L238" s="50">
        <f aca="true" t="shared" si="158" ref="L238:N243">L245+L252+L259+L266</f>
        <v>4548.71667</v>
      </c>
      <c r="M238" s="50">
        <f t="shared" si="158"/>
        <v>0</v>
      </c>
      <c r="N238" s="50">
        <f t="shared" si="158"/>
        <v>4255.7</v>
      </c>
      <c r="O238" s="50">
        <f aca="true" t="shared" si="159" ref="O238:S243">O245+O252+O259+O266</f>
        <v>293.01667</v>
      </c>
      <c r="P238" s="50">
        <f t="shared" si="159"/>
        <v>0</v>
      </c>
      <c r="Q238" s="50">
        <f>Q245+Q252+Q259+Q266</f>
        <v>4548.71667</v>
      </c>
      <c r="R238" s="50">
        <f>R245+R252+R259+R266</f>
        <v>0</v>
      </c>
      <c r="S238" s="50">
        <f>S245+S252+S259+S266</f>
        <v>4255.7</v>
      </c>
      <c r="T238" s="50">
        <f aca="true" t="shared" si="160" ref="T238:U243">T245+T252+T259+T266</f>
        <v>293.01667</v>
      </c>
      <c r="U238" s="50">
        <f t="shared" si="160"/>
        <v>0</v>
      </c>
    </row>
    <row r="239" spans="1:21" ht="15" customHeight="1" hidden="1">
      <c r="A239" s="84"/>
      <c r="B239" s="103"/>
      <c r="C239" s="101"/>
      <c r="D239" s="96"/>
      <c r="E239" s="96"/>
      <c r="F239" s="6">
        <v>2021</v>
      </c>
      <c r="G239" s="50">
        <f t="shared" si="156"/>
        <v>4855.6</v>
      </c>
      <c r="H239" s="50">
        <f t="shared" si="156"/>
        <v>0</v>
      </c>
      <c r="I239" s="50">
        <f t="shared" si="156"/>
        <v>4779</v>
      </c>
      <c r="J239" s="50">
        <f t="shared" si="157"/>
        <v>76.6</v>
      </c>
      <c r="K239" s="50">
        <f t="shared" si="156"/>
        <v>0</v>
      </c>
      <c r="L239" s="50">
        <f t="shared" si="158"/>
        <v>0</v>
      </c>
      <c r="M239" s="50">
        <f t="shared" si="158"/>
        <v>0</v>
      </c>
      <c r="N239" s="50">
        <f t="shared" si="158"/>
        <v>0</v>
      </c>
      <c r="O239" s="50">
        <f t="shared" si="159"/>
        <v>0</v>
      </c>
      <c r="P239" s="50">
        <f t="shared" si="159"/>
        <v>0</v>
      </c>
      <c r="Q239" s="50">
        <f t="shared" si="159"/>
        <v>0</v>
      </c>
      <c r="R239" s="50">
        <f t="shared" si="159"/>
        <v>0</v>
      </c>
      <c r="S239" s="50">
        <f t="shared" si="159"/>
        <v>0</v>
      </c>
      <c r="T239" s="50">
        <f t="shared" si="160"/>
        <v>0</v>
      </c>
      <c r="U239" s="50">
        <f t="shared" si="160"/>
        <v>0</v>
      </c>
    </row>
    <row r="240" spans="1:21" ht="15" customHeight="1" hidden="1">
      <c r="A240" s="84"/>
      <c r="B240" s="103"/>
      <c r="C240" s="101"/>
      <c r="D240" s="96"/>
      <c r="E240" s="96"/>
      <c r="F240" s="6">
        <v>2022</v>
      </c>
      <c r="G240" s="50">
        <f t="shared" si="156"/>
        <v>5073.1</v>
      </c>
      <c r="H240" s="50">
        <f t="shared" si="156"/>
        <v>0</v>
      </c>
      <c r="I240" s="50">
        <f t="shared" si="156"/>
        <v>4998</v>
      </c>
      <c r="J240" s="50">
        <f t="shared" si="157"/>
        <v>75.1</v>
      </c>
      <c r="K240" s="50">
        <f t="shared" si="156"/>
        <v>0</v>
      </c>
      <c r="L240" s="50">
        <f t="shared" si="158"/>
        <v>0</v>
      </c>
      <c r="M240" s="50">
        <f t="shared" si="158"/>
        <v>0</v>
      </c>
      <c r="N240" s="50">
        <f t="shared" si="158"/>
        <v>0</v>
      </c>
      <c r="O240" s="50">
        <f t="shared" si="159"/>
        <v>0</v>
      </c>
      <c r="P240" s="50">
        <f t="shared" si="159"/>
        <v>0</v>
      </c>
      <c r="Q240" s="50">
        <f t="shared" si="159"/>
        <v>0</v>
      </c>
      <c r="R240" s="50">
        <f t="shared" si="159"/>
        <v>0</v>
      </c>
      <c r="S240" s="50">
        <f t="shared" si="159"/>
        <v>0</v>
      </c>
      <c r="T240" s="50">
        <f t="shared" si="160"/>
        <v>0</v>
      </c>
      <c r="U240" s="50">
        <f t="shared" si="160"/>
        <v>0</v>
      </c>
    </row>
    <row r="241" spans="1:21" ht="15" customHeight="1" hidden="1">
      <c r="A241" s="84"/>
      <c r="B241" s="103"/>
      <c r="C241" s="101"/>
      <c r="D241" s="96"/>
      <c r="E241" s="96"/>
      <c r="F241" s="6">
        <v>2023</v>
      </c>
      <c r="G241" s="50">
        <f t="shared" si="156"/>
        <v>5147.2</v>
      </c>
      <c r="H241" s="50">
        <f t="shared" si="156"/>
        <v>0</v>
      </c>
      <c r="I241" s="50">
        <f t="shared" si="156"/>
        <v>5074</v>
      </c>
      <c r="J241" s="50">
        <f t="shared" si="157"/>
        <v>73.2</v>
      </c>
      <c r="K241" s="50">
        <f t="shared" si="156"/>
        <v>0</v>
      </c>
      <c r="L241" s="50">
        <f t="shared" si="158"/>
        <v>0</v>
      </c>
      <c r="M241" s="50">
        <f t="shared" si="158"/>
        <v>0</v>
      </c>
      <c r="N241" s="50">
        <f t="shared" si="158"/>
        <v>0</v>
      </c>
      <c r="O241" s="50">
        <f t="shared" si="159"/>
        <v>0</v>
      </c>
      <c r="P241" s="50">
        <f t="shared" si="159"/>
        <v>0</v>
      </c>
      <c r="Q241" s="50">
        <f t="shared" si="159"/>
        <v>0</v>
      </c>
      <c r="R241" s="50">
        <f t="shared" si="159"/>
        <v>0</v>
      </c>
      <c r="S241" s="50">
        <f t="shared" si="159"/>
        <v>0</v>
      </c>
      <c r="T241" s="50">
        <f t="shared" si="160"/>
        <v>0</v>
      </c>
      <c r="U241" s="50">
        <f t="shared" si="160"/>
        <v>0</v>
      </c>
    </row>
    <row r="242" spans="1:21" ht="13.5" hidden="1">
      <c r="A242" s="84"/>
      <c r="B242" s="103"/>
      <c r="C242" s="101"/>
      <c r="D242" s="96"/>
      <c r="E242" s="96"/>
      <c r="F242" s="6">
        <v>2024</v>
      </c>
      <c r="G242" s="50">
        <f t="shared" si="156"/>
        <v>4702.256</v>
      </c>
      <c r="H242" s="50">
        <f t="shared" si="156"/>
        <v>0</v>
      </c>
      <c r="I242" s="50">
        <f t="shared" si="156"/>
        <v>4619.189</v>
      </c>
      <c r="J242" s="50">
        <f t="shared" si="157"/>
        <v>83.067</v>
      </c>
      <c r="K242" s="50">
        <f t="shared" si="156"/>
        <v>0</v>
      </c>
      <c r="L242" s="50">
        <f t="shared" si="158"/>
        <v>0</v>
      </c>
      <c r="M242" s="50">
        <f t="shared" si="158"/>
        <v>0</v>
      </c>
      <c r="N242" s="50">
        <f t="shared" si="158"/>
        <v>0</v>
      </c>
      <c r="O242" s="50">
        <f t="shared" si="159"/>
        <v>0</v>
      </c>
      <c r="P242" s="50">
        <f t="shared" si="159"/>
        <v>0</v>
      </c>
      <c r="Q242" s="50">
        <f t="shared" si="159"/>
        <v>0</v>
      </c>
      <c r="R242" s="50">
        <f t="shared" si="159"/>
        <v>0</v>
      </c>
      <c r="S242" s="50">
        <f t="shared" si="159"/>
        <v>0</v>
      </c>
      <c r="T242" s="50">
        <f t="shared" si="160"/>
        <v>0</v>
      </c>
      <c r="U242" s="50">
        <f t="shared" si="160"/>
        <v>0</v>
      </c>
    </row>
    <row r="243" spans="1:21" ht="13.5" hidden="1">
      <c r="A243" s="84"/>
      <c r="B243" s="103"/>
      <c r="C243" s="101"/>
      <c r="D243" s="96"/>
      <c r="E243" s="96"/>
      <c r="F243" s="6">
        <v>2025</v>
      </c>
      <c r="G243" s="50">
        <f t="shared" si="156"/>
        <v>4890.347</v>
      </c>
      <c r="H243" s="50">
        <f t="shared" si="156"/>
        <v>0</v>
      </c>
      <c r="I243" s="50">
        <f t="shared" si="156"/>
        <v>4803.957</v>
      </c>
      <c r="J243" s="50">
        <f t="shared" si="157"/>
        <v>86.39</v>
      </c>
      <c r="K243" s="50">
        <f t="shared" si="156"/>
        <v>0</v>
      </c>
      <c r="L243" s="50">
        <f t="shared" si="158"/>
        <v>0</v>
      </c>
      <c r="M243" s="50">
        <f t="shared" si="158"/>
        <v>0</v>
      </c>
      <c r="N243" s="50">
        <f t="shared" si="158"/>
        <v>0</v>
      </c>
      <c r="O243" s="50">
        <f t="shared" si="159"/>
        <v>0</v>
      </c>
      <c r="P243" s="50">
        <f t="shared" si="159"/>
        <v>0</v>
      </c>
      <c r="Q243" s="50">
        <f t="shared" si="159"/>
        <v>0</v>
      </c>
      <c r="R243" s="50">
        <f t="shared" si="159"/>
        <v>0</v>
      </c>
      <c r="S243" s="50">
        <f t="shared" si="159"/>
        <v>0</v>
      </c>
      <c r="T243" s="50">
        <f t="shared" si="160"/>
        <v>0</v>
      </c>
      <c r="U243" s="50">
        <f t="shared" si="160"/>
        <v>0</v>
      </c>
    </row>
    <row r="244" spans="1:21" ht="13.5" hidden="1">
      <c r="A244" s="84"/>
      <c r="B244" s="97" t="s">
        <v>29</v>
      </c>
      <c r="C244" s="97"/>
      <c r="D244" s="97"/>
      <c r="E244" s="97"/>
      <c r="F244" s="97"/>
      <c r="G244" s="50">
        <f>G238+G239+G240+G241+G242+G243</f>
        <v>29598.819670000004</v>
      </c>
      <c r="H244" s="50">
        <f t="shared" si="156"/>
        <v>0</v>
      </c>
      <c r="I244" s="50">
        <f>I238+I239+I240+I241+I242+I243</f>
        <v>28911.446000000004</v>
      </c>
      <c r="J244" s="50">
        <f>J238+J239+J240+J241+J242+J243</f>
        <v>687.3736700000001</v>
      </c>
      <c r="K244" s="50">
        <f t="shared" si="156"/>
        <v>0</v>
      </c>
      <c r="L244" s="50">
        <f>L238+L239+L240+L241+L242+L243</f>
        <v>4548.71667</v>
      </c>
      <c r="M244" s="50">
        <f>M251+M258+M265+M272</f>
        <v>0</v>
      </c>
      <c r="N244" s="50">
        <f>N238+N239+N240+N241+N242+N243</f>
        <v>4255.7</v>
      </c>
      <c r="O244" s="50">
        <f>O238+O239+O240+O241+O242+O243</f>
        <v>293.01667</v>
      </c>
      <c r="P244" s="50">
        <f>P251+P258+P265+P272</f>
        <v>0</v>
      </c>
      <c r="Q244" s="50">
        <f>Q238+Q239+Q240+Q241+Q242+Q243</f>
        <v>4548.71667</v>
      </c>
      <c r="R244" s="50">
        <f>R251+R258+R265+R272</f>
        <v>0</v>
      </c>
      <c r="S244" s="50">
        <f>S238+S239+S240+S241+S242+S243</f>
        <v>4255.7</v>
      </c>
      <c r="T244" s="50">
        <f>T238+T239+T240+T241+T242+T243</f>
        <v>293.01667</v>
      </c>
      <c r="U244" s="50">
        <f>U251+U258+U265+U272</f>
        <v>0</v>
      </c>
    </row>
    <row r="245" spans="1:21" ht="46.5" customHeight="1">
      <c r="A245" s="98" t="s">
        <v>164</v>
      </c>
      <c r="B245" s="99" t="s">
        <v>77</v>
      </c>
      <c r="C245" s="101" t="s">
        <v>76</v>
      </c>
      <c r="D245" s="96">
        <v>2020</v>
      </c>
      <c r="E245" s="96">
        <v>2025</v>
      </c>
      <c r="F245" s="6">
        <v>2020</v>
      </c>
      <c r="G245" s="38">
        <f aca="true" t="shared" si="161" ref="G245:G250">H245+I245+J245+K245</f>
        <v>0</v>
      </c>
      <c r="H245" s="39"/>
      <c r="I245" s="39"/>
      <c r="J245" s="39">
        <v>0</v>
      </c>
      <c r="K245" s="39"/>
      <c r="L245" s="38">
        <f aca="true" t="shared" si="162" ref="L245:L250">M245+N245+O245+P245</f>
        <v>0</v>
      </c>
      <c r="M245" s="39"/>
      <c r="N245" s="39"/>
      <c r="O245" s="39">
        <v>0</v>
      </c>
      <c r="P245" s="39"/>
      <c r="Q245" s="38">
        <f aca="true" t="shared" si="163" ref="Q245:Q250">R245+S245+T245+U245</f>
        <v>0</v>
      </c>
      <c r="R245" s="39"/>
      <c r="S245" s="39"/>
      <c r="T245" s="39">
        <v>0</v>
      </c>
      <c r="U245" s="39"/>
    </row>
    <row r="246" spans="1:21" ht="12.75" hidden="1">
      <c r="A246" s="98"/>
      <c r="B246" s="99"/>
      <c r="C246" s="101"/>
      <c r="D246" s="96"/>
      <c r="E246" s="96"/>
      <c r="F246" s="6">
        <v>2021</v>
      </c>
      <c r="G246" s="38">
        <f t="shared" si="161"/>
        <v>0</v>
      </c>
      <c r="H246" s="39"/>
      <c r="I246" s="39"/>
      <c r="J246" s="39">
        <v>0</v>
      </c>
      <c r="K246" s="39"/>
      <c r="L246" s="38">
        <f t="shared" si="162"/>
        <v>0</v>
      </c>
      <c r="M246" s="39"/>
      <c r="N246" s="39"/>
      <c r="O246" s="39">
        <v>0</v>
      </c>
      <c r="P246" s="39"/>
      <c r="Q246" s="38">
        <f t="shared" si="163"/>
        <v>0</v>
      </c>
      <c r="R246" s="39"/>
      <c r="S246" s="39"/>
      <c r="T246" s="39">
        <v>0</v>
      </c>
      <c r="U246" s="39"/>
    </row>
    <row r="247" spans="1:21" ht="12.75" hidden="1">
      <c r="A247" s="98"/>
      <c r="B247" s="99"/>
      <c r="C247" s="101"/>
      <c r="D247" s="96"/>
      <c r="E247" s="96"/>
      <c r="F247" s="6">
        <v>2022</v>
      </c>
      <c r="G247" s="38">
        <f t="shared" si="161"/>
        <v>0</v>
      </c>
      <c r="H247" s="39"/>
      <c r="I247" s="39"/>
      <c r="J247" s="39">
        <f>J246*1.04</f>
        <v>0</v>
      </c>
      <c r="K247" s="39"/>
      <c r="L247" s="38">
        <f t="shared" si="162"/>
        <v>0</v>
      </c>
      <c r="M247" s="39"/>
      <c r="N247" s="39"/>
      <c r="O247" s="39">
        <f>O246*1.04</f>
        <v>0</v>
      </c>
      <c r="P247" s="39"/>
      <c r="Q247" s="38">
        <f t="shared" si="163"/>
        <v>0</v>
      </c>
      <c r="R247" s="39"/>
      <c r="S247" s="39"/>
      <c r="T247" s="39">
        <f>T246*1.04</f>
        <v>0</v>
      </c>
      <c r="U247" s="39"/>
    </row>
    <row r="248" spans="1:21" ht="12.75" hidden="1">
      <c r="A248" s="98"/>
      <c r="B248" s="99"/>
      <c r="C248" s="101"/>
      <c r="D248" s="96"/>
      <c r="E248" s="96"/>
      <c r="F248" s="6">
        <v>2023</v>
      </c>
      <c r="G248" s="38">
        <f t="shared" si="161"/>
        <v>0</v>
      </c>
      <c r="H248" s="39"/>
      <c r="I248" s="39"/>
      <c r="J248" s="39">
        <f>J247*1.04</f>
        <v>0</v>
      </c>
      <c r="K248" s="39"/>
      <c r="L248" s="38">
        <f t="shared" si="162"/>
        <v>0</v>
      </c>
      <c r="M248" s="39"/>
      <c r="N248" s="39"/>
      <c r="O248" s="39">
        <f>O247*1.04</f>
        <v>0</v>
      </c>
      <c r="P248" s="39"/>
      <c r="Q248" s="38">
        <f t="shared" si="163"/>
        <v>0</v>
      </c>
      <c r="R248" s="39"/>
      <c r="S248" s="39"/>
      <c r="T248" s="39">
        <f>T247*1.04</f>
        <v>0</v>
      </c>
      <c r="U248" s="39"/>
    </row>
    <row r="249" spans="1:21" ht="12.75" hidden="1">
      <c r="A249" s="98"/>
      <c r="B249" s="100"/>
      <c r="C249" s="101"/>
      <c r="D249" s="96"/>
      <c r="E249" s="96"/>
      <c r="F249" s="6">
        <v>2024</v>
      </c>
      <c r="G249" s="38">
        <f t="shared" si="161"/>
        <v>0</v>
      </c>
      <c r="H249" s="39"/>
      <c r="I249" s="39"/>
      <c r="J249" s="39">
        <f>J248*1.04</f>
        <v>0</v>
      </c>
      <c r="K249" s="39"/>
      <c r="L249" s="38">
        <f t="shared" si="162"/>
        <v>0</v>
      </c>
      <c r="M249" s="39"/>
      <c r="N249" s="39"/>
      <c r="O249" s="39">
        <f>O248*1.04</f>
        <v>0</v>
      </c>
      <c r="P249" s="39"/>
      <c r="Q249" s="38">
        <f t="shared" si="163"/>
        <v>0</v>
      </c>
      <c r="R249" s="39"/>
      <c r="S249" s="39"/>
      <c r="T249" s="39">
        <f>T248*1.04</f>
        <v>0</v>
      </c>
      <c r="U249" s="39"/>
    </row>
    <row r="250" spans="1:21" ht="12.75" hidden="1">
      <c r="A250" s="98"/>
      <c r="B250" s="100"/>
      <c r="C250" s="101"/>
      <c r="D250" s="96"/>
      <c r="E250" s="96"/>
      <c r="F250" s="6">
        <v>2025</v>
      </c>
      <c r="G250" s="38">
        <f t="shared" si="161"/>
        <v>0</v>
      </c>
      <c r="H250" s="39"/>
      <c r="I250" s="39"/>
      <c r="J250" s="39">
        <f>J249*1.04</f>
        <v>0</v>
      </c>
      <c r="K250" s="39"/>
      <c r="L250" s="38">
        <f t="shared" si="162"/>
        <v>0</v>
      </c>
      <c r="M250" s="39"/>
      <c r="N250" s="39"/>
      <c r="O250" s="39">
        <f>O249*1.04</f>
        <v>0</v>
      </c>
      <c r="P250" s="39"/>
      <c r="Q250" s="38">
        <f t="shared" si="163"/>
        <v>0</v>
      </c>
      <c r="R250" s="39"/>
      <c r="S250" s="39"/>
      <c r="T250" s="39">
        <f>T249*1.04</f>
        <v>0</v>
      </c>
      <c r="U250" s="39"/>
    </row>
    <row r="251" spans="1:21" ht="12.75" hidden="1">
      <c r="A251" s="98"/>
      <c r="B251" s="97" t="s">
        <v>29</v>
      </c>
      <c r="C251" s="97"/>
      <c r="D251" s="97"/>
      <c r="E251" s="97"/>
      <c r="F251" s="97"/>
      <c r="G251" s="52">
        <f aca="true" t="shared" si="164" ref="G251:U251">SUM(G245:G250)</f>
        <v>0</v>
      </c>
      <c r="H251" s="52">
        <f t="shared" si="164"/>
        <v>0</v>
      </c>
      <c r="I251" s="52">
        <f t="shared" si="164"/>
        <v>0</v>
      </c>
      <c r="J251" s="52">
        <f t="shared" si="164"/>
        <v>0</v>
      </c>
      <c r="K251" s="52">
        <f t="shared" si="164"/>
        <v>0</v>
      </c>
      <c r="L251" s="52">
        <f t="shared" si="164"/>
        <v>0</v>
      </c>
      <c r="M251" s="52">
        <f t="shared" si="164"/>
        <v>0</v>
      </c>
      <c r="N251" s="52">
        <f t="shared" si="164"/>
        <v>0</v>
      </c>
      <c r="O251" s="52">
        <f t="shared" si="164"/>
        <v>0</v>
      </c>
      <c r="P251" s="52">
        <f t="shared" si="164"/>
        <v>0</v>
      </c>
      <c r="Q251" s="52">
        <f t="shared" si="164"/>
        <v>0</v>
      </c>
      <c r="R251" s="52">
        <f t="shared" si="164"/>
        <v>0</v>
      </c>
      <c r="S251" s="52">
        <f t="shared" si="164"/>
        <v>0</v>
      </c>
      <c r="T251" s="52">
        <f t="shared" si="164"/>
        <v>0</v>
      </c>
      <c r="U251" s="52">
        <f t="shared" si="164"/>
        <v>0</v>
      </c>
    </row>
    <row r="252" spans="1:21" ht="45.75" customHeight="1">
      <c r="A252" s="98" t="s">
        <v>78</v>
      </c>
      <c r="B252" s="100" t="s">
        <v>79</v>
      </c>
      <c r="C252" s="101" t="s">
        <v>76</v>
      </c>
      <c r="D252" s="96">
        <v>2020</v>
      </c>
      <c r="E252" s="96">
        <v>2025</v>
      </c>
      <c r="F252" s="6">
        <v>2020</v>
      </c>
      <c r="G252" s="38">
        <f aca="true" t="shared" si="165" ref="G252:G257">H252+I252+J252+K252</f>
        <v>293.01667</v>
      </c>
      <c r="H252" s="39"/>
      <c r="I252" s="39"/>
      <c r="J252" s="40">
        <v>293.01667</v>
      </c>
      <c r="K252" s="39"/>
      <c r="L252" s="38">
        <f aca="true" t="shared" si="166" ref="L252:L257">M252+N252+O252+P252</f>
        <v>293.01667</v>
      </c>
      <c r="M252" s="39"/>
      <c r="N252" s="39"/>
      <c r="O252" s="40">
        <v>293.01667</v>
      </c>
      <c r="P252" s="39"/>
      <c r="Q252" s="38">
        <f aca="true" t="shared" si="167" ref="Q252:Q257">R252+S252+T252+U252</f>
        <v>293.01667</v>
      </c>
      <c r="R252" s="39"/>
      <c r="S252" s="39"/>
      <c r="T252" s="40">
        <v>293.01667</v>
      </c>
      <c r="U252" s="39"/>
    </row>
    <row r="253" spans="1:21" ht="12.75" hidden="1">
      <c r="A253" s="98"/>
      <c r="B253" s="100"/>
      <c r="C253" s="101"/>
      <c r="D253" s="96"/>
      <c r="E253" s="96"/>
      <c r="F253" s="6">
        <v>2021</v>
      </c>
      <c r="G253" s="38">
        <f t="shared" si="165"/>
        <v>76.6</v>
      </c>
      <c r="H253" s="39"/>
      <c r="I253" s="39"/>
      <c r="J253" s="39">
        <v>76.6</v>
      </c>
      <c r="K253" s="39"/>
      <c r="L253" s="38">
        <f t="shared" si="166"/>
        <v>0</v>
      </c>
      <c r="M253" s="39"/>
      <c r="N253" s="39"/>
      <c r="O253" s="39"/>
      <c r="P253" s="39"/>
      <c r="Q253" s="38">
        <f t="shared" si="167"/>
        <v>0</v>
      </c>
      <c r="R253" s="39"/>
      <c r="S253" s="39"/>
      <c r="T253" s="39"/>
      <c r="U253" s="39"/>
    </row>
    <row r="254" spans="1:21" ht="12.75" hidden="1">
      <c r="A254" s="98"/>
      <c r="B254" s="100"/>
      <c r="C254" s="101"/>
      <c r="D254" s="96"/>
      <c r="E254" s="96"/>
      <c r="F254" s="6">
        <v>2022</v>
      </c>
      <c r="G254" s="38">
        <f t="shared" si="165"/>
        <v>75.1</v>
      </c>
      <c r="H254" s="39"/>
      <c r="I254" s="39"/>
      <c r="J254" s="40">
        <v>75.1</v>
      </c>
      <c r="K254" s="39"/>
      <c r="L254" s="38">
        <f t="shared" si="166"/>
        <v>0</v>
      </c>
      <c r="M254" s="39"/>
      <c r="N254" s="39"/>
      <c r="O254" s="40"/>
      <c r="P254" s="39"/>
      <c r="Q254" s="38">
        <f t="shared" si="167"/>
        <v>0</v>
      </c>
      <c r="R254" s="39"/>
      <c r="S254" s="39"/>
      <c r="T254" s="40"/>
      <c r="U254" s="39"/>
    </row>
    <row r="255" spans="1:21" ht="12.75" hidden="1">
      <c r="A255" s="98"/>
      <c r="B255" s="100"/>
      <c r="C255" s="101"/>
      <c r="D255" s="96"/>
      <c r="E255" s="96"/>
      <c r="F255" s="6">
        <v>2023</v>
      </c>
      <c r="G255" s="38">
        <f t="shared" si="165"/>
        <v>73.2</v>
      </c>
      <c r="H255" s="39"/>
      <c r="I255" s="39"/>
      <c r="J255" s="40">
        <v>73.2</v>
      </c>
      <c r="K255" s="39"/>
      <c r="L255" s="38">
        <f t="shared" si="166"/>
        <v>0</v>
      </c>
      <c r="M255" s="39"/>
      <c r="N255" s="39"/>
      <c r="O255" s="40"/>
      <c r="P255" s="39"/>
      <c r="Q255" s="38">
        <f t="shared" si="167"/>
        <v>0</v>
      </c>
      <c r="R255" s="39"/>
      <c r="S255" s="39"/>
      <c r="T255" s="40"/>
      <c r="U255" s="39"/>
    </row>
    <row r="256" spans="1:21" ht="12.75" hidden="1">
      <c r="A256" s="98"/>
      <c r="B256" s="100"/>
      <c r="C256" s="101"/>
      <c r="D256" s="96"/>
      <c r="E256" s="96"/>
      <c r="F256" s="6">
        <v>2024</v>
      </c>
      <c r="G256" s="38">
        <f t="shared" si="165"/>
        <v>83.067</v>
      </c>
      <c r="H256" s="39"/>
      <c r="I256" s="39"/>
      <c r="J256" s="39">
        <v>83.067</v>
      </c>
      <c r="K256" s="39"/>
      <c r="L256" s="38">
        <f t="shared" si="166"/>
        <v>0</v>
      </c>
      <c r="M256" s="39"/>
      <c r="N256" s="39"/>
      <c r="O256" s="39"/>
      <c r="P256" s="39"/>
      <c r="Q256" s="38">
        <f t="shared" si="167"/>
        <v>0</v>
      </c>
      <c r="R256" s="39"/>
      <c r="S256" s="39"/>
      <c r="T256" s="39"/>
      <c r="U256" s="39"/>
    </row>
    <row r="257" spans="1:21" ht="12.75" hidden="1">
      <c r="A257" s="98"/>
      <c r="B257" s="100"/>
      <c r="C257" s="101"/>
      <c r="D257" s="96"/>
      <c r="E257" s="96"/>
      <c r="F257" s="6">
        <v>2025</v>
      </c>
      <c r="G257" s="38">
        <f t="shared" si="165"/>
        <v>86.39</v>
      </c>
      <c r="H257" s="39"/>
      <c r="I257" s="39"/>
      <c r="J257" s="39">
        <v>86.39</v>
      </c>
      <c r="K257" s="39"/>
      <c r="L257" s="38">
        <f t="shared" si="166"/>
        <v>0</v>
      </c>
      <c r="M257" s="39"/>
      <c r="N257" s="39"/>
      <c r="O257" s="39"/>
      <c r="P257" s="39"/>
      <c r="Q257" s="38">
        <f t="shared" si="167"/>
        <v>0</v>
      </c>
      <c r="R257" s="39"/>
      <c r="S257" s="39"/>
      <c r="T257" s="39"/>
      <c r="U257" s="39"/>
    </row>
    <row r="258" spans="1:21" ht="12.75" hidden="1">
      <c r="A258" s="98"/>
      <c r="B258" s="97" t="s">
        <v>29</v>
      </c>
      <c r="C258" s="97"/>
      <c r="D258" s="97"/>
      <c r="E258" s="97"/>
      <c r="F258" s="97"/>
      <c r="G258" s="52">
        <f aca="true" t="shared" si="168" ref="G258:U258">SUM(G252:G257)</f>
        <v>687.3736700000001</v>
      </c>
      <c r="H258" s="52">
        <f t="shared" si="168"/>
        <v>0</v>
      </c>
      <c r="I258" s="52">
        <f t="shared" si="168"/>
        <v>0</v>
      </c>
      <c r="J258" s="52">
        <f t="shared" si="168"/>
        <v>687.3736700000001</v>
      </c>
      <c r="K258" s="52">
        <f t="shared" si="168"/>
        <v>0</v>
      </c>
      <c r="L258" s="52">
        <f t="shared" si="168"/>
        <v>293.01667</v>
      </c>
      <c r="M258" s="52">
        <f t="shared" si="168"/>
        <v>0</v>
      </c>
      <c r="N258" s="52">
        <f t="shared" si="168"/>
        <v>0</v>
      </c>
      <c r="O258" s="52">
        <f t="shared" si="168"/>
        <v>293.01667</v>
      </c>
      <c r="P258" s="52">
        <f t="shared" si="168"/>
        <v>0</v>
      </c>
      <c r="Q258" s="52">
        <f t="shared" si="168"/>
        <v>293.01667</v>
      </c>
      <c r="R258" s="52">
        <f t="shared" si="168"/>
        <v>0</v>
      </c>
      <c r="S258" s="52">
        <f t="shared" si="168"/>
        <v>0</v>
      </c>
      <c r="T258" s="52">
        <f t="shared" si="168"/>
        <v>293.01667</v>
      </c>
      <c r="U258" s="52">
        <f t="shared" si="168"/>
        <v>0</v>
      </c>
    </row>
    <row r="259" spans="1:21" ht="57.75" customHeight="1">
      <c r="A259" s="98" t="s">
        <v>80</v>
      </c>
      <c r="B259" s="100" t="s">
        <v>81</v>
      </c>
      <c r="C259" s="101" t="s">
        <v>76</v>
      </c>
      <c r="D259" s="96">
        <v>2020</v>
      </c>
      <c r="E259" s="96">
        <v>2025</v>
      </c>
      <c r="F259" s="6">
        <v>2020</v>
      </c>
      <c r="G259" s="38">
        <f aca="true" t="shared" si="169" ref="G259:G264">H259+I259+J259+K259</f>
        <v>3002</v>
      </c>
      <c r="H259" s="39"/>
      <c r="I259" s="40">
        <v>3002</v>
      </c>
      <c r="J259" s="39">
        <v>0</v>
      </c>
      <c r="K259" s="39"/>
      <c r="L259" s="38">
        <f aca="true" t="shared" si="170" ref="L259:L264">M259+N259+O259+P259</f>
        <v>3002</v>
      </c>
      <c r="M259" s="39"/>
      <c r="N259" s="40">
        <v>3002</v>
      </c>
      <c r="O259" s="39">
        <v>0</v>
      </c>
      <c r="P259" s="39"/>
      <c r="Q259" s="38">
        <f aca="true" t="shared" si="171" ref="Q259:Q264">R259+S259+T259+U259</f>
        <v>3002</v>
      </c>
      <c r="R259" s="39"/>
      <c r="S259" s="40">
        <v>3002</v>
      </c>
      <c r="T259" s="39">
        <v>0</v>
      </c>
      <c r="U259" s="39"/>
    </row>
    <row r="260" spans="1:21" ht="12.75" hidden="1">
      <c r="A260" s="98"/>
      <c r="B260" s="100"/>
      <c r="C260" s="101"/>
      <c r="D260" s="96"/>
      <c r="E260" s="96"/>
      <c r="F260" s="6">
        <v>2021</v>
      </c>
      <c r="G260" s="38">
        <f t="shared" si="169"/>
        <v>3000</v>
      </c>
      <c r="H260" s="39"/>
      <c r="I260" s="40">
        <v>3000</v>
      </c>
      <c r="J260" s="39">
        <f>J259*1.04</f>
        <v>0</v>
      </c>
      <c r="K260" s="39"/>
      <c r="L260" s="38">
        <f t="shared" si="170"/>
        <v>0</v>
      </c>
      <c r="M260" s="39"/>
      <c r="N260" s="40"/>
      <c r="O260" s="39">
        <f>O259*1.04</f>
        <v>0</v>
      </c>
      <c r="P260" s="39"/>
      <c r="Q260" s="38">
        <f t="shared" si="171"/>
        <v>0</v>
      </c>
      <c r="R260" s="39"/>
      <c r="S260" s="40"/>
      <c r="T260" s="39">
        <f>T259*1.04</f>
        <v>0</v>
      </c>
      <c r="U260" s="39"/>
    </row>
    <row r="261" spans="1:21" ht="12.75" hidden="1">
      <c r="A261" s="98"/>
      <c r="B261" s="100"/>
      <c r="C261" s="101"/>
      <c r="D261" s="96"/>
      <c r="E261" s="96"/>
      <c r="F261" s="6">
        <v>2022</v>
      </c>
      <c r="G261" s="38">
        <f t="shared" si="169"/>
        <v>3100</v>
      </c>
      <c r="H261" s="39"/>
      <c r="I261" s="40">
        <v>3100</v>
      </c>
      <c r="J261" s="39">
        <f>J260*1.04</f>
        <v>0</v>
      </c>
      <c r="K261" s="39"/>
      <c r="L261" s="38">
        <f t="shared" si="170"/>
        <v>0</v>
      </c>
      <c r="M261" s="39"/>
      <c r="N261" s="40"/>
      <c r="O261" s="39">
        <f>O260*1.04</f>
        <v>0</v>
      </c>
      <c r="P261" s="39"/>
      <c r="Q261" s="38">
        <f t="shared" si="171"/>
        <v>0</v>
      </c>
      <c r="R261" s="39"/>
      <c r="S261" s="40"/>
      <c r="T261" s="39">
        <f>T260*1.04</f>
        <v>0</v>
      </c>
      <c r="U261" s="39"/>
    </row>
    <row r="262" spans="1:21" ht="12.75" hidden="1">
      <c r="A262" s="98"/>
      <c r="B262" s="100"/>
      <c r="C262" s="101"/>
      <c r="D262" s="96"/>
      <c r="E262" s="96"/>
      <c r="F262" s="6">
        <v>2023</v>
      </c>
      <c r="G262" s="38">
        <f t="shared" si="169"/>
        <v>3100</v>
      </c>
      <c r="H262" s="39"/>
      <c r="I262" s="40">
        <v>3100</v>
      </c>
      <c r="J262" s="39">
        <f>J261*1.04</f>
        <v>0</v>
      </c>
      <c r="K262" s="39"/>
      <c r="L262" s="38">
        <f t="shared" si="170"/>
        <v>0</v>
      </c>
      <c r="M262" s="39"/>
      <c r="N262" s="40"/>
      <c r="O262" s="39">
        <f>O261*1.04</f>
        <v>0</v>
      </c>
      <c r="P262" s="39"/>
      <c r="Q262" s="38">
        <f t="shared" si="171"/>
        <v>0</v>
      </c>
      <c r="R262" s="39"/>
      <c r="S262" s="40"/>
      <c r="T262" s="39">
        <f>T261*1.04</f>
        <v>0</v>
      </c>
      <c r="U262" s="39"/>
    </row>
    <row r="263" spans="1:21" ht="12.75" hidden="1">
      <c r="A263" s="98"/>
      <c r="B263" s="100"/>
      <c r="C263" s="101"/>
      <c r="D263" s="96"/>
      <c r="E263" s="96"/>
      <c r="F263" s="6">
        <v>2024</v>
      </c>
      <c r="G263" s="38">
        <f t="shared" si="169"/>
        <v>2706.163</v>
      </c>
      <c r="H263" s="39"/>
      <c r="I263" s="39">
        <v>2706.163</v>
      </c>
      <c r="J263" s="39">
        <f>J262*1.04</f>
        <v>0</v>
      </c>
      <c r="K263" s="39"/>
      <c r="L263" s="38">
        <f t="shared" si="170"/>
        <v>0</v>
      </c>
      <c r="M263" s="39"/>
      <c r="N263" s="39"/>
      <c r="O263" s="39">
        <f>O262*1.04</f>
        <v>0</v>
      </c>
      <c r="P263" s="39"/>
      <c r="Q263" s="38">
        <f t="shared" si="171"/>
        <v>0</v>
      </c>
      <c r="R263" s="39"/>
      <c r="S263" s="39"/>
      <c r="T263" s="39">
        <f>T262*1.04</f>
        <v>0</v>
      </c>
      <c r="U263" s="39"/>
    </row>
    <row r="264" spans="1:21" ht="12.75" hidden="1">
      <c r="A264" s="98"/>
      <c r="B264" s="100"/>
      <c r="C264" s="101"/>
      <c r="D264" s="96"/>
      <c r="E264" s="96"/>
      <c r="F264" s="6">
        <v>2025</v>
      </c>
      <c r="G264" s="38">
        <f t="shared" si="169"/>
        <v>2814.41</v>
      </c>
      <c r="H264" s="39"/>
      <c r="I264" s="39">
        <v>2814.41</v>
      </c>
      <c r="J264" s="39">
        <f>J263*1.04</f>
        <v>0</v>
      </c>
      <c r="K264" s="39"/>
      <c r="L264" s="38">
        <f t="shared" si="170"/>
        <v>0</v>
      </c>
      <c r="M264" s="39"/>
      <c r="N264" s="39"/>
      <c r="O264" s="39">
        <f>O263*1.04</f>
        <v>0</v>
      </c>
      <c r="P264" s="39"/>
      <c r="Q264" s="38">
        <f t="shared" si="171"/>
        <v>0</v>
      </c>
      <c r="R264" s="39"/>
      <c r="S264" s="39"/>
      <c r="T264" s="39">
        <f>T263*1.04</f>
        <v>0</v>
      </c>
      <c r="U264" s="39"/>
    </row>
    <row r="265" spans="1:21" ht="12.75" hidden="1">
      <c r="A265" s="98"/>
      <c r="B265" s="97" t="s">
        <v>29</v>
      </c>
      <c r="C265" s="97"/>
      <c r="D265" s="97"/>
      <c r="E265" s="97"/>
      <c r="F265" s="97"/>
      <c r="G265" s="52">
        <f>G259+G260+G261+G262+G263+G264</f>
        <v>17722.573</v>
      </c>
      <c r="H265" s="52">
        <f>H259+H263+H264</f>
        <v>0</v>
      </c>
      <c r="I265" s="52">
        <f>I259+I260+I261+I262+I263+I264</f>
        <v>17722.573</v>
      </c>
      <c r="J265" s="52">
        <f>J259+J263+J264</f>
        <v>0</v>
      </c>
      <c r="K265" s="52">
        <f>K259+K263+K264</f>
        <v>0</v>
      </c>
      <c r="L265" s="52">
        <f>L259+L260+L261+L262+L263+L264</f>
        <v>3002</v>
      </c>
      <c r="M265" s="52">
        <f>M259+M263+M264</f>
        <v>0</v>
      </c>
      <c r="N265" s="52">
        <f>N259+N260+N261+N262+N263+N264</f>
        <v>3002</v>
      </c>
      <c r="O265" s="52">
        <f>O259+O263+O264</f>
        <v>0</v>
      </c>
      <c r="P265" s="52">
        <f>P259+P263+P264</f>
        <v>0</v>
      </c>
      <c r="Q265" s="52">
        <f>Q259+Q260+Q261+Q262+Q263+Q264</f>
        <v>3002</v>
      </c>
      <c r="R265" s="52">
        <f>R259+R263+R264</f>
        <v>0</v>
      </c>
      <c r="S265" s="52">
        <f>S259+S260+S261+S262+S263+S264</f>
        <v>3002</v>
      </c>
      <c r="T265" s="52">
        <f>T259+T263+T264</f>
        <v>0</v>
      </c>
      <c r="U265" s="52">
        <f>U259+U263+U264</f>
        <v>0</v>
      </c>
    </row>
    <row r="266" spans="1:21" ht="42" customHeight="1">
      <c r="A266" s="98" t="s">
        <v>82</v>
      </c>
      <c r="B266" s="100" t="s">
        <v>83</v>
      </c>
      <c r="C266" s="101" t="s">
        <v>76</v>
      </c>
      <c r="D266" s="96">
        <v>2020</v>
      </c>
      <c r="E266" s="96">
        <v>2025</v>
      </c>
      <c r="F266" s="6">
        <v>2020</v>
      </c>
      <c r="G266" s="38">
        <f aca="true" t="shared" si="172" ref="G266:G271">H266+I266+J266+K266</f>
        <v>1635.3</v>
      </c>
      <c r="H266" s="39"/>
      <c r="I266" s="39">
        <v>1635.3</v>
      </c>
      <c r="J266" s="39">
        <v>0</v>
      </c>
      <c r="K266" s="39"/>
      <c r="L266" s="38">
        <f aca="true" t="shared" si="173" ref="L266:L271">M266+N266+O266+P266</f>
        <v>1253.7</v>
      </c>
      <c r="M266" s="39"/>
      <c r="N266" s="39">
        <v>1253.7</v>
      </c>
      <c r="O266" s="39"/>
      <c r="P266" s="39"/>
      <c r="Q266" s="38">
        <f aca="true" t="shared" si="174" ref="Q266:Q271">R266+S266+T266+U266</f>
        <v>1253.7</v>
      </c>
      <c r="R266" s="39"/>
      <c r="S266" s="39">
        <v>1253.7</v>
      </c>
      <c r="T266" s="39">
        <v>0</v>
      </c>
      <c r="U266" s="39"/>
    </row>
    <row r="267" spans="1:21" ht="12.75" customHeight="1" hidden="1">
      <c r="A267" s="98"/>
      <c r="B267" s="100"/>
      <c r="C267" s="101"/>
      <c r="D267" s="96"/>
      <c r="E267" s="96"/>
      <c r="F267" s="6">
        <v>2021</v>
      </c>
      <c r="G267" s="38">
        <f t="shared" si="172"/>
        <v>1779</v>
      </c>
      <c r="H267" s="39"/>
      <c r="I267" s="40">
        <v>1779</v>
      </c>
      <c r="J267" s="39">
        <f>J266*1.04</f>
        <v>0</v>
      </c>
      <c r="K267" s="39"/>
      <c r="L267" s="38">
        <f t="shared" si="173"/>
        <v>0</v>
      </c>
      <c r="M267" s="39"/>
      <c r="N267" s="40"/>
      <c r="O267" s="39">
        <f>O266*1.04</f>
        <v>0</v>
      </c>
      <c r="P267" s="39"/>
      <c r="Q267" s="38">
        <f t="shared" si="174"/>
        <v>0</v>
      </c>
      <c r="R267" s="39"/>
      <c r="S267" s="40"/>
      <c r="T267" s="39">
        <f>T266*1.04</f>
        <v>0</v>
      </c>
      <c r="U267" s="39"/>
    </row>
    <row r="268" spans="1:21" ht="12.75" customHeight="1" hidden="1">
      <c r="A268" s="98"/>
      <c r="B268" s="100"/>
      <c r="C268" s="101"/>
      <c r="D268" s="96"/>
      <c r="E268" s="96"/>
      <c r="F268" s="6">
        <v>2022</v>
      </c>
      <c r="G268" s="38">
        <f t="shared" si="172"/>
        <v>1898</v>
      </c>
      <c r="H268" s="39"/>
      <c r="I268" s="40">
        <v>1898</v>
      </c>
      <c r="J268" s="39">
        <f>J267*1.04</f>
        <v>0</v>
      </c>
      <c r="K268" s="39"/>
      <c r="L268" s="38">
        <f t="shared" si="173"/>
        <v>0</v>
      </c>
      <c r="M268" s="39"/>
      <c r="N268" s="40"/>
      <c r="O268" s="39">
        <f>O267*1.04</f>
        <v>0</v>
      </c>
      <c r="P268" s="39"/>
      <c r="Q268" s="38">
        <f t="shared" si="174"/>
        <v>0</v>
      </c>
      <c r="R268" s="39"/>
      <c r="S268" s="40"/>
      <c r="T268" s="39">
        <f>T267*1.04</f>
        <v>0</v>
      </c>
      <c r="U268" s="39"/>
    </row>
    <row r="269" spans="1:21" ht="12.75" customHeight="1" hidden="1">
      <c r="A269" s="98"/>
      <c r="B269" s="100"/>
      <c r="C269" s="101"/>
      <c r="D269" s="96"/>
      <c r="E269" s="96"/>
      <c r="F269" s="6">
        <v>2023</v>
      </c>
      <c r="G269" s="38">
        <f t="shared" si="172"/>
        <v>1974</v>
      </c>
      <c r="H269" s="39"/>
      <c r="I269" s="40">
        <v>1974</v>
      </c>
      <c r="J269" s="39">
        <f>J268*1.04</f>
        <v>0</v>
      </c>
      <c r="K269" s="39"/>
      <c r="L269" s="38">
        <f t="shared" si="173"/>
        <v>0</v>
      </c>
      <c r="M269" s="39"/>
      <c r="N269" s="40"/>
      <c r="O269" s="39">
        <f>O268*1.04</f>
        <v>0</v>
      </c>
      <c r="P269" s="39"/>
      <c r="Q269" s="38">
        <f t="shared" si="174"/>
        <v>0</v>
      </c>
      <c r="R269" s="39"/>
      <c r="S269" s="40"/>
      <c r="T269" s="39">
        <f>T268*1.04</f>
        <v>0</v>
      </c>
      <c r="U269" s="39"/>
    </row>
    <row r="270" spans="1:21" ht="12.75" hidden="1">
      <c r="A270" s="98"/>
      <c r="B270" s="100"/>
      <c r="C270" s="101"/>
      <c r="D270" s="96"/>
      <c r="E270" s="96"/>
      <c r="F270" s="6">
        <v>2024</v>
      </c>
      <c r="G270" s="38">
        <f t="shared" si="172"/>
        <v>1913.026</v>
      </c>
      <c r="H270" s="39"/>
      <c r="I270" s="39">
        <v>1913.026</v>
      </c>
      <c r="J270" s="39">
        <f>J269*1.04</f>
        <v>0</v>
      </c>
      <c r="K270" s="39"/>
      <c r="L270" s="38">
        <f t="shared" si="173"/>
        <v>0</v>
      </c>
      <c r="M270" s="39"/>
      <c r="N270" s="39"/>
      <c r="O270" s="39">
        <f>O269*1.04</f>
        <v>0</v>
      </c>
      <c r="P270" s="39"/>
      <c r="Q270" s="38">
        <f t="shared" si="174"/>
        <v>0</v>
      </c>
      <c r="R270" s="39"/>
      <c r="S270" s="39"/>
      <c r="T270" s="39">
        <f>T269*1.04</f>
        <v>0</v>
      </c>
      <c r="U270" s="39"/>
    </row>
    <row r="271" spans="1:21" ht="12.75" hidden="1">
      <c r="A271" s="98"/>
      <c r="B271" s="100"/>
      <c r="C271" s="101"/>
      <c r="D271" s="96"/>
      <c r="E271" s="96"/>
      <c r="F271" s="6">
        <v>2025</v>
      </c>
      <c r="G271" s="38">
        <f t="shared" si="172"/>
        <v>1989.547</v>
      </c>
      <c r="H271" s="39"/>
      <c r="I271" s="39">
        <v>1989.547</v>
      </c>
      <c r="J271" s="39">
        <f>J270*1.04</f>
        <v>0</v>
      </c>
      <c r="K271" s="39"/>
      <c r="L271" s="38">
        <f t="shared" si="173"/>
        <v>0</v>
      </c>
      <c r="M271" s="39"/>
      <c r="N271" s="39"/>
      <c r="O271" s="39">
        <f>O270*1.04</f>
        <v>0</v>
      </c>
      <c r="P271" s="39"/>
      <c r="Q271" s="38">
        <f t="shared" si="174"/>
        <v>0</v>
      </c>
      <c r="R271" s="39"/>
      <c r="S271" s="39"/>
      <c r="T271" s="39">
        <f>T270*1.04</f>
        <v>0</v>
      </c>
      <c r="U271" s="39"/>
    </row>
    <row r="272" spans="1:21" ht="12.75" hidden="1">
      <c r="A272" s="98"/>
      <c r="B272" s="97" t="s">
        <v>29</v>
      </c>
      <c r="C272" s="97"/>
      <c r="D272" s="97"/>
      <c r="E272" s="97"/>
      <c r="F272" s="97"/>
      <c r="G272" s="52">
        <f>G266+G267+G268+G269+G270+G271</f>
        <v>11188.873000000001</v>
      </c>
      <c r="H272" s="52">
        <f>H266+H270+H271</f>
        <v>0</v>
      </c>
      <c r="I272" s="52">
        <f>I266+I267+I268+I269+I270+I271</f>
        <v>11188.873000000001</v>
      </c>
      <c r="J272" s="52">
        <f>J266+J270+J271</f>
        <v>0</v>
      </c>
      <c r="K272" s="52">
        <f>K266+K270+K271</f>
        <v>0</v>
      </c>
      <c r="L272" s="52">
        <f>L266+L267+L268+L269+L270+L271</f>
        <v>1253.7</v>
      </c>
      <c r="M272" s="52">
        <f>M266+M270+M271</f>
        <v>0</v>
      </c>
      <c r="N272" s="52">
        <f>N266+N267+N268+N269+N270+N271</f>
        <v>1253.7</v>
      </c>
      <c r="O272" s="52">
        <f>O266+O270+O271</f>
        <v>0</v>
      </c>
      <c r="P272" s="52">
        <f>P266+P270+P271</f>
        <v>0</v>
      </c>
      <c r="Q272" s="52">
        <f>Q266+Q267+Q268+Q269+Q270+Q271</f>
        <v>1253.7</v>
      </c>
      <c r="R272" s="52">
        <f>R266+R270+R271</f>
        <v>0</v>
      </c>
      <c r="S272" s="52">
        <f>S266+S267+S268+S269+S270+S271</f>
        <v>1253.7</v>
      </c>
      <c r="T272" s="52">
        <f>T266+T270+T271</f>
        <v>0</v>
      </c>
      <c r="U272" s="52">
        <f>U266+U270+U271</f>
        <v>0</v>
      </c>
    </row>
    <row r="273" spans="1:21" ht="57.75" customHeight="1">
      <c r="A273" s="85" t="s">
        <v>12</v>
      </c>
      <c r="B273" s="103" t="s">
        <v>84</v>
      </c>
      <c r="C273" s="101" t="s">
        <v>76</v>
      </c>
      <c r="D273" s="96">
        <v>2020</v>
      </c>
      <c r="E273" s="96">
        <v>2025</v>
      </c>
      <c r="F273" s="6">
        <v>2020</v>
      </c>
      <c r="G273" s="50">
        <f>I273+J273+K273</f>
        <v>0</v>
      </c>
      <c r="H273" s="35">
        <f>H280</f>
        <v>0</v>
      </c>
      <c r="I273" s="35">
        <f>I280</f>
        <v>0</v>
      </c>
      <c r="J273" s="35">
        <f>J280</f>
        <v>0</v>
      </c>
      <c r="K273" s="35">
        <f>K280</f>
        <v>0</v>
      </c>
      <c r="L273" s="50">
        <f>N273+O273+P273</f>
        <v>0</v>
      </c>
      <c r="M273" s="35">
        <f>M280</f>
        <v>0</v>
      </c>
      <c r="N273" s="35">
        <f>N280</f>
        <v>0</v>
      </c>
      <c r="O273" s="35">
        <f>O280</f>
        <v>0</v>
      </c>
      <c r="P273" s="35">
        <f>P280</f>
        <v>0</v>
      </c>
      <c r="Q273" s="50">
        <f>S273+T273+U273</f>
        <v>0</v>
      </c>
      <c r="R273" s="35">
        <f>R280</f>
        <v>0</v>
      </c>
      <c r="S273" s="35">
        <f>S280</f>
        <v>0</v>
      </c>
      <c r="T273" s="35">
        <f>T280</f>
        <v>0</v>
      </c>
      <c r="U273" s="35">
        <f>U280</f>
        <v>0</v>
      </c>
    </row>
    <row r="274" spans="1:21" ht="15.75" customHeight="1" hidden="1">
      <c r="A274" s="85"/>
      <c r="B274" s="103"/>
      <c r="C274" s="101"/>
      <c r="D274" s="96"/>
      <c r="E274" s="96"/>
      <c r="F274" s="6">
        <v>2021</v>
      </c>
      <c r="G274" s="50"/>
      <c r="H274" s="35"/>
      <c r="I274" s="35"/>
      <c r="J274" s="35"/>
      <c r="K274" s="35"/>
      <c r="L274" s="50"/>
      <c r="M274" s="35"/>
      <c r="N274" s="35"/>
      <c r="O274" s="35"/>
      <c r="P274" s="35"/>
      <c r="Q274" s="50"/>
      <c r="R274" s="35"/>
      <c r="S274" s="35"/>
      <c r="T274" s="35"/>
      <c r="U274" s="35"/>
    </row>
    <row r="275" spans="1:21" ht="15.75" customHeight="1" hidden="1">
      <c r="A275" s="85"/>
      <c r="B275" s="103"/>
      <c r="C275" s="101"/>
      <c r="D275" s="96"/>
      <c r="E275" s="96"/>
      <c r="F275" s="6">
        <v>2022</v>
      </c>
      <c r="G275" s="50"/>
      <c r="H275" s="35"/>
      <c r="I275" s="35"/>
      <c r="J275" s="35"/>
      <c r="K275" s="35"/>
      <c r="L275" s="50"/>
      <c r="M275" s="35"/>
      <c r="N275" s="35"/>
      <c r="O275" s="35"/>
      <c r="P275" s="35"/>
      <c r="Q275" s="50"/>
      <c r="R275" s="35"/>
      <c r="S275" s="35"/>
      <c r="T275" s="35"/>
      <c r="U275" s="35"/>
    </row>
    <row r="276" spans="1:21" ht="13.5" hidden="1">
      <c r="A276" s="85"/>
      <c r="B276" s="103"/>
      <c r="C276" s="101"/>
      <c r="D276" s="96"/>
      <c r="E276" s="96"/>
      <c r="F276" s="6">
        <v>2023</v>
      </c>
      <c r="G276" s="50"/>
      <c r="H276" s="35"/>
      <c r="I276" s="35"/>
      <c r="J276" s="35"/>
      <c r="K276" s="35"/>
      <c r="L276" s="50"/>
      <c r="M276" s="35"/>
      <c r="N276" s="35"/>
      <c r="O276" s="35"/>
      <c r="P276" s="35"/>
      <c r="Q276" s="50"/>
      <c r="R276" s="35"/>
      <c r="S276" s="35"/>
      <c r="T276" s="35"/>
      <c r="U276" s="35"/>
    </row>
    <row r="277" spans="1:21" ht="13.5" hidden="1">
      <c r="A277" s="85"/>
      <c r="B277" s="103"/>
      <c r="C277" s="101"/>
      <c r="D277" s="96"/>
      <c r="E277" s="96"/>
      <c r="F277" s="6">
        <v>2024</v>
      </c>
      <c r="G277" s="50">
        <f>I277+J277+K277</f>
        <v>0</v>
      </c>
      <c r="H277" s="35">
        <f aca="true" t="shared" si="175" ref="H277:K278">H284</f>
        <v>0</v>
      </c>
      <c r="I277" s="35">
        <f t="shared" si="175"/>
        <v>0</v>
      </c>
      <c r="J277" s="35">
        <f t="shared" si="175"/>
        <v>0</v>
      </c>
      <c r="K277" s="35">
        <f t="shared" si="175"/>
        <v>0</v>
      </c>
      <c r="L277" s="50">
        <f>N277+O277+P277</f>
        <v>0</v>
      </c>
      <c r="M277" s="35">
        <f aca="true" t="shared" si="176" ref="M277:P278">M284</f>
        <v>0</v>
      </c>
      <c r="N277" s="35">
        <f t="shared" si="176"/>
        <v>0</v>
      </c>
      <c r="O277" s="35">
        <f t="shared" si="176"/>
        <v>0</v>
      </c>
      <c r="P277" s="35">
        <f t="shared" si="176"/>
        <v>0</v>
      </c>
      <c r="Q277" s="50">
        <f>S277+T277+U277</f>
        <v>0</v>
      </c>
      <c r="R277" s="35">
        <f aca="true" t="shared" si="177" ref="R277:U278">R284</f>
        <v>0</v>
      </c>
      <c r="S277" s="35">
        <f t="shared" si="177"/>
        <v>0</v>
      </c>
      <c r="T277" s="35">
        <f t="shared" si="177"/>
        <v>0</v>
      </c>
      <c r="U277" s="35">
        <f t="shared" si="177"/>
        <v>0</v>
      </c>
    </row>
    <row r="278" spans="1:21" ht="13.5" hidden="1">
      <c r="A278" s="85"/>
      <c r="B278" s="103"/>
      <c r="C278" s="101"/>
      <c r="D278" s="96"/>
      <c r="E278" s="96"/>
      <c r="F278" s="6">
        <v>2025</v>
      </c>
      <c r="G278" s="50">
        <f>I278+J278+K278</f>
        <v>0</v>
      </c>
      <c r="H278" s="35">
        <f t="shared" si="175"/>
        <v>0</v>
      </c>
      <c r="I278" s="35">
        <f t="shared" si="175"/>
        <v>0</v>
      </c>
      <c r="J278" s="35">
        <f t="shared" si="175"/>
        <v>0</v>
      </c>
      <c r="K278" s="35">
        <f t="shared" si="175"/>
        <v>0</v>
      </c>
      <c r="L278" s="50">
        <f>N278+O278+P278</f>
        <v>0</v>
      </c>
      <c r="M278" s="35">
        <f t="shared" si="176"/>
        <v>0</v>
      </c>
      <c r="N278" s="35">
        <f t="shared" si="176"/>
        <v>0</v>
      </c>
      <c r="O278" s="35">
        <f t="shared" si="176"/>
        <v>0</v>
      </c>
      <c r="P278" s="35">
        <f t="shared" si="176"/>
        <v>0</v>
      </c>
      <c r="Q278" s="50">
        <f>S278+T278+U278</f>
        <v>0</v>
      </c>
      <c r="R278" s="35">
        <f t="shared" si="177"/>
        <v>0</v>
      </c>
      <c r="S278" s="35">
        <f t="shared" si="177"/>
        <v>0</v>
      </c>
      <c r="T278" s="35">
        <f t="shared" si="177"/>
        <v>0</v>
      </c>
      <c r="U278" s="35">
        <f t="shared" si="177"/>
        <v>0</v>
      </c>
    </row>
    <row r="279" spans="1:21" ht="18.75" customHeight="1" hidden="1">
      <c r="A279" s="85"/>
      <c r="B279" s="97" t="s">
        <v>29</v>
      </c>
      <c r="C279" s="97"/>
      <c r="D279" s="97"/>
      <c r="E279" s="97"/>
      <c r="F279" s="97"/>
      <c r="G279" s="50">
        <f>G273+G277+G278</f>
        <v>0</v>
      </c>
      <c r="H279" s="35">
        <f>SUM(H273:H278)</f>
        <v>0</v>
      </c>
      <c r="I279" s="35">
        <f>SUM(I273:I278)</f>
        <v>0</v>
      </c>
      <c r="J279" s="35">
        <f>SUM(J273:J278)</f>
        <v>0</v>
      </c>
      <c r="K279" s="35">
        <f>SUM(K273:K278)</f>
        <v>0</v>
      </c>
      <c r="L279" s="50">
        <f>L273+L277+L278</f>
        <v>0</v>
      </c>
      <c r="M279" s="35">
        <f>SUM(M273:M278)</f>
        <v>0</v>
      </c>
      <c r="N279" s="35">
        <f>SUM(N273:N278)</f>
        <v>0</v>
      </c>
      <c r="O279" s="35">
        <f>SUM(O273:O278)</f>
        <v>0</v>
      </c>
      <c r="P279" s="35">
        <f>SUM(P273:P278)</f>
        <v>0</v>
      </c>
      <c r="Q279" s="50">
        <f>Q273+Q277+Q278</f>
        <v>0</v>
      </c>
      <c r="R279" s="35">
        <f>SUM(R273:R278)</f>
        <v>0</v>
      </c>
      <c r="S279" s="35">
        <f>SUM(S273:S278)</f>
        <v>0</v>
      </c>
      <c r="T279" s="35">
        <f>SUM(T273:T278)</f>
        <v>0</v>
      </c>
      <c r="U279" s="35">
        <f>SUM(U273:U278)</f>
        <v>0</v>
      </c>
    </row>
    <row r="280" spans="1:21" ht="68.25" customHeight="1">
      <c r="A280" s="119" t="s">
        <v>85</v>
      </c>
      <c r="B280" s="100" t="s">
        <v>86</v>
      </c>
      <c r="C280" s="101" t="s">
        <v>76</v>
      </c>
      <c r="D280" s="96">
        <v>2020</v>
      </c>
      <c r="E280" s="96">
        <v>2025</v>
      </c>
      <c r="F280" s="6">
        <v>2020</v>
      </c>
      <c r="G280" s="53">
        <f aca="true" t="shared" si="178" ref="G280:G286">I280+J280+K280</f>
        <v>0</v>
      </c>
      <c r="H280" s="53"/>
      <c r="I280" s="53"/>
      <c r="J280" s="53"/>
      <c r="K280" s="53"/>
      <c r="L280" s="53">
        <f>N280+O280+P280</f>
        <v>0</v>
      </c>
      <c r="M280" s="53"/>
      <c r="N280" s="53"/>
      <c r="O280" s="53"/>
      <c r="P280" s="53"/>
      <c r="Q280" s="53">
        <f>S280+T280+U280</f>
        <v>0</v>
      </c>
      <c r="R280" s="53"/>
      <c r="S280" s="53"/>
      <c r="T280" s="53"/>
      <c r="U280" s="53"/>
    </row>
    <row r="281" spans="1:21" ht="12.75" hidden="1">
      <c r="A281" s="119"/>
      <c r="B281" s="100"/>
      <c r="C281" s="101"/>
      <c r="D281" s="96"/>
      <c r="E281" s="96"/>
      <c r="F281" s="6">
        <v>2021</v>
      </c>
      <c r="G281" s="53"/>
      <c r="H281" s="53"/>
      <c r="I281" s="53"/>
      <c r="J281" s="53"/>
      <c r="K281" s="53"/>
      <c r="L281" s="53"/>
      <c r="M281" s="53"/>
      <c r="N281" s="53"/>
      <c r="O281" s="53"/>
      <c r="P281" s="53"/>
      <c r="Q281" s="53"/>
      <c r="R281" s="53"/>
      <c r="S281" s="53"/>
      <c r="T281" s="53"/>
      <c r="U281" s="53"/>
    </row>
    <row r="282" spans="1:21" ht="12.75" hidden="1">
      <c r="A282" s="119"/>
      <c r="B282" s="100"/>
      <c r="C282" s="101"/>
      <c r="D282" s="96"/>
      <c r="E282" s="96"/>
      <c r="F282" s="6">
        <v>2022</v>
      </c>
      <c r="G282" s="53"/>
      <c r="H282" s="53"/>
      <c r="I282" s="53"/>
      <c r="J282" s="53"/>
      <c r="K282" s="53"/>
      <c r="L282" s="53"/>
      <c r="M282" s="53"/>
      <c r="N282" s="53"/>
      <c r="O282" s="53"/>
      <c r="P282" s="53"/>
      <c r="Q282" s="53"/>
      <c r="R282" s="53"/>
      <c r="S282" s="53"/>
      <c r="T282" s="53"/>
      <c r="U282" s="53"/>
    </row>
    <row r="283" spans="1:21" ht="12.75" hidden="1">
      <c r="A283" s="119"/>
      <c r="B283" s="100"/>
      <c r="C283" s="101"/>
      <c r="D283" s="96"/>
      <c r="E283" s="96"/>
      <c r="F283" s="6">
        <v>2023</v>
      </c>
      <c r="G283" s="53"/>
      <c r="H283" s="53"/>
      <c r="I283" s="53"/>
      <c r="J283" s="53"/>
      <c r="K283" s="53"/>
      <c r="L283" s="53"/>
      <c r="M283" s="53"/>
      <c r="N283" s="53"/>
      <c r="O283" s="53"/>
      <c r="P283" s="53"/>
      <c r="Q283" s="53"/>
      <c r="R283" s="53"/>
      <c r="S283" s="53"/>
      <c r="T283" s="53"/>
      <c r="U283" s="53"/>
    </row>
    <row r="284" spans="1:21" ht="12.75" hidden="1">
      <c r="A284" s="119"/>
      <c r="B284" s="100"/>
      <c r="C284" s="101"/>
      <c r="D284" s="96"/>
      <c r="E284" s="96"/>
      <c r="F284" s="6">
        <v>2024</v>
      </c>
      <c r="G284" s="53">
        <f t="shared" si="178"/>
        <v>0</v>
      </c>
      <c r="H284" s="53"/>
      <c r="I284" s="53"/>
      <c r="J284" s="53"/>
      <c r="K284" s="53"/>
      <c r="L284" s="53">
        <f>N284+O284+P284</f>
        <v>0</v>
      </c>
      <c r="M284" s="53"/>
      <c r="N284" s="53"/>
      <c r="O284" s="53"/>
      <c r="P284" s="53"/>
      <c r="Q284" s="53">
        <f>S284+T284+U284</f>
        <v>0</v>
      </c>
      <c r="R284" s="53"/>
      <c r="S284" s="53"/>
      <c r="T284" s="53"/>
      <c r="U284" s="53"/>
    </row>
    <row r="285" spans="1:21" ht="12.75" hidden="1">
      <c r="A285" s="119"/>
      <c r="B285" s="100"/>
      <c r="C285" s="101"/>
      <c r="D285" s="96"/>
      <c r="E285" s="96"/>
      <c r="F285" s="6">
        <v>2025</v>
      </c>
      <c r="G285" s="53">
        <f t="shared" si="178"/>
        <v>0</v>
      </c>
      <c r="H285" s="53"/>
      <c r="I285" s="53"/>
      <c r="J285" s="53"/>
      <c r="K285" s="53"/>
      <c r="L285" s="53">
        <f>N285+O285+P285</f>
        <v>0</v>
      </c>
      <c r="M285" s="53"/>
      <c r="N285" s="53"/>
      <c r="O285" s="53"/>
      <c r="P285" s="53"/>
      <c r="Q285" s="53">
        <f>S285+T285+U285</f>
        <v>0</v>
      </c>
      <c r="R285" s="53"/>
      <c r="S285" s="53"/>
      <c r="T285" s="53"/>
      <c r="U285" s="53"/>
    </row>
    <row r="286" spans="1:21" ht="18.75" customHeight="1" hidden="1">
      <c r="A286" s="119"/>
      <c r="B286" s="97" t="s">
        <v>29</v>
      </c>
      <c r="C286" s="97"/>
      <c r="D286" s="97"/>
      <c r="E286" s="97"/>
      <c r="F286" s="97"/>
      <c r="G286" s="52">
        <f t="shared" si="178"/>
        <v>0</v>
      </c>
      <c r="H286" s="52"/>
      <c r="I286" s="52"/>
      <c r="J286" s="52"/>
      <c r="K286" s="52"/>
      <c r="L286" s="52">
        <f>N286+O286+P286</f>
        <v>0</v>
      </c>
      <c r="M286" s="52"/>
      <c r="N286" s="52"/>
      <c r="O286" s="52"/>
      <c r="P286" s="52"/>
      <c r="Q286" s="52">
        <f>S286+T286+U286</f>
        <v>0</v>
      </c>
      <c r="R286" s="52"/>
      <c r="S286" s="52"/>
      <c r="T286" s="52"/>
      <c r="U286" s="52"/>
    </row>
    <row r="287" spans="1:21" ht="42" customHeight="1">
      <c r="A287" s="85" t="s">
        <v>13</v>
      </c>
      <c r="B287" s="118" t="s">
        <v>158</v>
      </c>
      <c r="C287" s="101" t="s">
        <v>14</v>
      </c>
      <c r="D287" s="96">
        <v>2020</v>
      </c>
      <c r="E287" s="96">
        <v>2025</v>
      </c>
      <c r="F287" s="6">
        <v>2020</v>
      </c>
      <c r="G287" s="50">
        <f aca="true" t="shared" si="179" ref="G287:K293">G294</f>
        <v>227.18317</v>
      </c>
      <c r="H287" s="50">
        <f t="shared" si="179"/>
        <v>0</v>
      </c>
      <c r="I287" s="50">
        <f t="shared" si="179"/>
        <v>200</v>
      </c>
      <c r="J287" s="50">
        <f t="shared" si="179"/>
        <v>27.18317</v>
      </c>
      <c r="K287" s="50">
        <f t="shared" si="179"/>
        <v>0</v>
      </c>
      <c r="L287" s="50">
        <f aca="true" t="shared" si="180" ref="L287:U287">L294</f>
        <v>226.52642999999998</v>
      </c>
      <c r="M287" s="50">
        <f t="shared" si="180"/>
        <v>0</v>
      </c>
      <c r="N287" s="50">
        <f t="shared" si="180"/>
        <v>199.34326</v>
      </c>
      <c r="O287" s="50">
        <f t="shared" si="180"/>
        <v>27.18317</v>
      </c>
      <c r="P287" s="50">
        <f t="shared" si="180"/>
        <v>0</v>
      </c>
      <c r="Q287" s="50">
        <f t="shared" si="180"/>
        <v>226.52642999999998</v>
      </c>
      <c r="R287" s="50">
        <f t="shared" si="180"/>
        <v>0</v>
      </c>
      <c r="S287" s="50">
        <f t="shared" si="180"/>
        <v>199.34326</v>
      </c>
      <c r="T287" s="50">
        <f t="shared" si="180"/>
        <v>27.18317</v>
      </c>
      <c r="U287" s="50">
        <f t="shared" si="180"/>
        <v>0</v>
      </c>
    </row>
    <row r="288" spans="1:21" ht="15.75" customHeight="1" hidden="1">
      <c r="A288" s="85"/>
      <c r="B288" s="118"/>
      <c r="C288" s="101"/>
      <c r="D288" s="96"/>
      <c r="E288" s="96"/>
      <c r="F288" s="6">
        <v>2021</v>
      </c>
      <c r="G288" s="50">
        <f aca="true" t="shared" si="181" ref="G288:G293">H288+I288+J288+K288</f>
        <v>0</v>
      </c>
      <c r="H288" s="50">
        <f t="shared" si="179"/>
        <v>0</v>
      </c>
      <c r="I288" s="50">
        <f t="shared" si="179"/>
        <v>0</v>
      </c>
      <c r="J288" s="50">
        <f t="shared" si="179"/>
        <v>0</v>
      </c>
      <c r="K288" s="50">
        <f t="shared" si="179"/>
        <v>0</v>
      </c>
      <c r="L288" s="50">
        <f aca="true" t="shared" si="182" ref="L288:L293">M288+N288+O288+P288</f>
        <v>0</v>
      </c>
      <c r="M288" s="50">
        <f aca="true" t="shared" si="183" ref="M288:P292">M295</f>
        <v>0</v>
      </c>
      <c r="N288" s="50">
        <f t="shared" si="183"/>
        <v>0</v>
      </c>
      <c r="O288" s="50">
        <f t="shared" si="183"/>
        <v>0</v>
      </c>
      <c r="P288" s="50">
        <f t="shared" si="183"/>
        <v>0</v>
      </c>
      <c r="Q288" s="50">
        <f aca="true" t="shared" si="184" ref="Q288:Q293">R288+S288+T288+U288</f>
        <v>0</v>
      </c>
      <c r="R288" s="50">
        <f aca="true" t="shared" si="185" ref="R288:U292">R295</f>
        <v>0</v>
      </c>
      <c r="S288" s="50">
        <f t="shared" si="185"/>
        <v>0</v>
      </c>
      <c r="T288" s="50">
        <f t="shared" si="185"/>
        <v>0</v>
      </c>
      <c r="U288" s="50">
        <f t="shared" si="185"/>
        <v>0</v>
      </c>
    </row>
    <row r="289" spans="1:21" ht="15.75" customHeight="1" hidden="1">
      <c r="A289" s="85"/>
      <c r="B289" s="118"/>
      <c r="C289" s="101"/>
      <c r="D289" s="96"/>
      <c r="E289" s="96"/>
      <c r="F289" s="6">
        <v>2022</v>
      </c>
      <c r="G289" s="50">
        <f t="shared" si="181"/>
        <v>0</v>
      </c>
      <c r="H289" s="50">
        <f t="shared" si="179"/>
        <v>0</v>
      </c>
      <c r="I289" s="50">
        <f t="shared" si="179"/>
        <v>0</v>
      </c>
      <c r="J289" s="50">
        <f t="shared" si="179"/>
        <v>0</v>
      </c>
      <c r="K289" s="50">
        <f t="shared" si="179"/>
        <v>0</v>
      </c>
      <c r="L289" s="50">
        <f t="shared" si="182"/>
        <v>0</v>
      </c>
      <c r="M289" s="50">
        <f t="shared" si="183"/>
        <v>0</v>
      </c>
      <c r="N289" s="50">
        <f t="shared" si="183"/>
        <v>0</v>
      </c>
      <c r="O289" s="50">
        <f t="shared" si="183"/>
        <v>0</v>
      </c>
      <c r="P289" s="50">
        <f t="shared" si="183"/>
        <v>0</v>
      </c>
      <c r="Q289" s="50">
        <f t="shared" si="184"/>
        <v>0</v>
      </c>
      <c r="R289" s="50">
        <f t="shared" si="185"/>
        <v>0</v>
      </c>
      <c r="S289" s="50">
        <f t="shared" si="185"/>
        <v>0</v>
      </c>
      <c r="T289" s="50">
        <f t="shared" si="185"/>
        <v>0</v>
      </c>
      <c r="U289" s="50">
        <f t="shared" si="185"/>
        <v>0</v>
      </c>
    </row>
    <row r="290" spans="1:21" ht="15.75" customHeight="1" hidden="1">
      <c r="A290" s="85"/>
      <c r="B290" s="118"/>
      <c r="C290" s="101"/>
      <c r="D290" s="96"/>
      <c r="E290" s="96"/>
      <c r="F290" s="6">
        <v>2023</v>
      </c>
      <c r="G290" s="50">
        <f t="shared" si="181"/>
        <v>0</v>
      </c>
      <c r="H290" s="50">
        <f t="shared" si="179"/>
        <v>0</v>
      </c>
      <c r="I290" s="50">
        <f t="shared" si="179"/>
        <v>0</v>
      </c>
      <c r="J290" s="50">
        <f t="shared" si="179"/>
        <v>0</v>
      </c>
      <c r="K290" s="50">
        <f t="shared" si="179"/>
        <v>0</v>
      </c>
      <c r="L290" s="50">
        <f t="shared" si="182"/>
        <v>0</v>
      </c>
      <c r="M290" s="50">
        <f t="shared" si="183"/>
        <v>0</v>
      </c>
      <c r="N290" s="50">
        <f t="shared" si="183"/>
        <v>0</v>
      </c>
      <c r="O290" s="50">
        <f t="shared" si="183"/>
        <v>0</v>
      </c>
      <c r="P290" s="50">
        <f t="shared" si="183"/>
        <v>0</v>
      </c>
      <c r="Q290" s="50">
        <f t="shared" si="184"/>
        <v>0</v>
      </c>
      <c r="R290" s="50">
        <f t="shared" si="185"/>
        <v>0</v>
      </c>
      <c r="S290" s="50">
        <f t="shared" si="185"/>
        <v>0</v>
      </c>
      <c r="T290" s="50">
        <f t="shared" si="185"/>
        <v>0</v>
      </c>
      <c r="U290" s="50">
        <f t="shared" si="185"/>
        <v>0</v>
      </c>
    </row>
    <row r="291" spans="1:21" ht="16.5" customHeight="1" hidden="1">
      <c r="A291" s="85"/>
      <c r="B291" s="118"/>
      <c r="C291" s="101"/>
      <c r="D291" s="96"/>
      <c r="E291" s="96"/>
      <c r="F291" s="6">
        <v>2024</v>
      </c>
      <c r="G291" s="50">
        <f t="shared" si="181"/>
        <v>0</v>
      </c>
      <c r="H291" s="50">
        <f t="shared" si="179"/>
        <v>0</v>
      </c>
      <c r="I291" s="50">
        <f t="shared" si="179"/>
        <v>0</v>
      </c>
      <c r="J291" s="50">
        <f t="shared" si="179"/>
        <v>0</v>
      </c>
      <c r="K291" s="50">
        <f t="shared" si="179"/>
        <v>0</v>
      </c>
      <c r="L291" s="50">
        <f t="shared" si="182"/>
        <v>0</v>
      </c>
      <c r="M291" s="50">
        <f t="shared" si="183"/>
        <v>0</v>
      </c>
      <c r="N291" s="50">
        <f t="shared" si="183"/>
        <v>0</v>
      </c>
      <c r="O291" s="50">
        <f t="shared" si="183"/>
        <v>0</v>
      </c>
      <c r="P291" s="50">
        <f t="shared" si="183"/>
        <v>0</v>
      </c>
      <c r="Q291" s="50">
        <f t="shared" si="184"/>
        <v>0</v>
      </c>
      <c r="R291" s="50">
        <f t="shared" si="185"/>
        <v>0</v>
      </c>
      <c r="S291" s="50">
        <f t="shared" si="185"/>
        <v>0</v>
      </c>
      <c r="T291" s="50">
        <f t="shared" si="185"/>
        <v>0</v>
      </c>
      <c r="U291" s="50">
        <f t="shared" si="185"/>
        <v>0</v>
      </c>
    </row>
    <row r="292" spans="1:21" ht="13.5" hidden="1">
      <c r="A292" s="85"/>
      <c r="B292" s="118"/>
      <c r="C292" s="101"/>
      <c r="D292" s="96"/>
      <c r="E292" s="96"/>
      <c r="F292" s="6">
        <v>2025</v>
      </c>
      <c r="G292" s="50">
        <f t="shared" si="181"/>
        <v>0</v>
      </c>
      <c r="H292" s="50">
        <f t="shared" si="179"/>
        <v>0</v>
      </c>
      <c r="I292" s="50">
        <f t="shared" si="179"/>
        <v>0</v>
      </c>
      <c r="J292" s="50">
        <f t="shared" si="179"/>
        <v>0</v>
      </c>
      <c r="K292" s="50">
        <f t="shared" si="179"/>
        <v>0</v>
      </c>
      <c r="L292" s="50">
        <f t="shared" si="182"/>
        <v>0</v>
      </c>
      <c r="M292" s="50">
        <f t="shared" si="183"/>
        <v>0</v>
      </c>
      <c r="N292" s="50">
        <f t="shared" si="183"/>
        <v>0</v>
      </c>
      <c r="O292" s="50">
        <f t="shared" si="183"/>
        <v>0</v>
      </c>
      <c r="P292" s="50">
        <f t="shared" si="183"/>
        <v>0</v>
      </c>
      <c r="Q292" s="50">
        <f t="shared" si="184"/>
        <v>0</v>
      </c>
      <c r="R292" s="50">
        <f t="shared" si="185"/>
        <v>0</v>
      </c>
      <c r="S292" s="50">
        <f t="shared" si="185"/>
        <v>0</v>
      </c>
      <c r="T292" s="50">
        <f t="shared" si="185"/>
        <v>0</v>
      </c>
      <c r="U292" s="50">
        <f t="shared" si="185"/>
        <v>0</v>
      </c>
    </row>
    <row r="293" spans="1:21" ht="18.75" customHeight="1" hidden="1">
      <c r="A293" s="85"/>
      <c r="B293" s="97" t="s">
        <v>29</v>
      </c>
      <c r="C293" s="97"/>
      <c r="D293" s="97"/>
      <c r="E293" s="97"/>
      <c r="F293" s="97"/>
      <c r="G293" s="50">
        <f t="shared" si="181"/>
        <v>227.18317</v>
      </c>
      <c r="H293" s="50">
        <f t="shared" si="179"/>
        <v>0</v>
      </c>
      <c r="I293" s="50">
        <f t="shared" si="179"/>
        <v>200</v>
      </c>
      <c r="J293" s="50">
        <f>J287+J288+J289+J290+J291+J292</f>
        <v>27.18317</v>
      </c>
      <c r="K293" s="50">
        <f t="shared" si="179"/>
        <v>0</v>
      </c>
      <c r="L293" s="50">
        <f t="shared" si="182"/>
        <v>226.52642999999998</v>
      </c>
      <c r="M293" s="50">
        <f>M300</f>
        <v>0</v>
      </c>
      <c r="N293" s="50">
        <f>N300</f>
        <v>199.34326</v>
      </c>
      <c r="O293" s="50">
        <f>O287+O288+O289+O290+O291+O292</f>
        <v>27.18317</v>
      </c>
      <c r="P293" s="50">
        <f>P300</f>
        <v>0</v>
      </c>
      <c r="Q293" s="50">
        <f t="shared" si="184"/>
        <v>226.52642999999998</v>
      </c>
      <c r="R293" s="50">
        <f>R300</f>
        <v>0</v>
      </c>
      <c r="S293" s="50">
        <f>S300</f>
        <v>199.34326</v>
      </c>
      <c r="T293" s="50">
        <f>T287+T288+T289+T290+T291+T292</f>
        <v>27.18317</v>
      </c>
      <c r="U293" s="50">
        <f>U300</f>
        <v>0</v>
      </c>
    </row>
    <row r="294" spans="1:21" ht="41.25" customHeight="1">
      <c r="A294" s="119" t="s">
        <v>87</v>
      </c>
      <c r="B294" s="99" t="s">
        <v>159</v>
      </c>
      <c r="C294" s="101" t="s">
        <v>14</v>
      </c>
      <c r="D294" s="96">
        <v>2020</v>
      </c>
      <c r="E294" s="96">
        <v>2025</v>
      </c>
      <c r="F294" s="6">
        <v>2020</v>
      </c>
      <c r="G294" s="53">
        <f aca="true" t="shared" si="186" ref="G294:G299">I294+J294+K294</f>
        <v>227.18317</v>
      </c>
      <c r="H294" s="53"/>
      <c r="I294" s="54">
        <v>200</v>
      </c>
      <c r="J294" s="54">
        <v>27.18317</v>
      </c>
      <c r="K294" s="53"/>
      <c r="L294" s="53">
        <f aca="true" t="shared" si="187" ref="L294:L299">N294+O294+P294</f>
        <v>226.52642999999998</v>
      </c>
      <c r="M294" s="53"/>
      <c r="N294" s="54">
        <v>199.34326</v>
      </c>
      <c r="O294" s="54">
        <v>27.18317</v>
      </c>
      <c r="P294" s="53"/>
      <c r="Q294" s="53">
        <f aca="true" t="shared" si="188" ref="Q294:Q299">S294+T294+U294</f>
        <v>226.52642999999998</v>
      </c>
      <c r="R294" s="53"/>
      <c r="S294" s="54">
        <v>199.34326</v>
      </c>
      <c r="T294" s="54">
        <v>27.18317</v>
      </c>
      <c r="U294" s="53"/>
    </row>
    <row r="295" spans="1:21" ht="12.75" hidden="1">
      <c r="A295" s="119"/>
      <c r="B295" s="100"/>
      <c r="C295" s="101"/>
      <c r="D295" s="96"/>
      <c r="E295" s="96"/>
      <c r="F295" s="6">
        <v>2021</v>
      </c>
      <c r="G295" s="53">
        <f t="shared" si="186"/>
        <v>0</v>
      </c>
      <c r="H295" s="53"/>
      <c r="I295" s="53"/>
      <c r="J295" s="53">
        <v>0</v>
      </c>
      <c r="K295" s="53"/>
      <c r="L295" s="53">
        <f t="shared" si="187"/>
        <v>0</v>
      </c>
      <c r="M295" s="53"/>
      <c r="N295" s="53"/>
      <c r="O295" s="53">
        <v>0</v>
      </c>
      <c r="P295" s="53"/>
      <c r="Q295" s="53">
        <f t="shared" si="188"/>
        <v>0</v>
      </c>
      <c r="R295" s="53"/>
      <c r="S295" s="53"/>
      <c r="T295" s="53">
        <v>0</v>
      </c>
      <c r="U295" s="53"/>
    </row>
    <row r="296" spans="1:21" ht="12.75" hidden="1">
      <c r="A296" s="119"/>
      <c r="B296" s="100"/>
      <c r="C296" s="101"/>
      <c r="D296" s="96"/>
      <c r="E296" s="96"/>
      <c r="F296" s="6">
        <v>2022</v>
      </c>
      <c r="G296" s="53">
        <f t="shared" si="186"/>
        <v>0</v>
      </c>
      <c r="H296" s="53"/>
      <c r="I296" s="53"/>
      <c r="J296" s="53">
        <v>0</v>
      </c>
      <c r="K296" s="53"/>
      <c r="L296" s="53">
        <f t="shared" si="187"/>
        <v>0</v>
      </c>
      <c r="M296" s="53"/>
      <c r="N296" s="53"/>
      <c r="O296" s="53">
        <v>0</v>
      </c>
      <c r="P296" s="53"/>
      <c r="Q296" s="53">
        <f t="shared" si="188"/>
        <v>0</v>
      </c>
      <c r="R296" s="53"/>
      <c r="S296" s="53"/>
      <c r="T296" s="53">
        <v>0</v>
      </c>
      <c r="U296" s="53"/>
    </row>
    <row r="297" spans="1:21" ht="12.75" hidden="1">
      <c r="A297" s="119"/>
      <c r="B297" s="100"/>
      <c r="C297" s="101"/>
      <c r="D297" s="96"/>
      <c r="E297" s="96"/>
      <c r="F297" s="6">
        <v>2023</v>
      </c>
      <c r="G297" s="53">
        <f t="shared" si="186"/>
        <v>0</v>
      </c>
      <c r="H297" s="53"/>
      <c r="I297" s="53"/>
      <c r="J297" s="53">
        <f>J296*1.04</f>
        <v>0</v>
      </c>
      <c r="K297" s="53"/>
      <c r="L297" s="53">
        <f t="shared" si="187"/>
        <v>0</v>
      </c>
      <c r="M297" s="53"/>
      <c r="N297" s="53"/>
      <c r="O297" s="53">
        <f>O296*1.04</f>
        <v>0</v>
      </c>
      <c r="P297" s="53"/>
      <c r="Q297" s="53">
        <f t="shared" si="188"/>
        <v>0</v>
      </c>
      <c r="R297" s="53"/>
      <c r="S297" s="53"/>
      <c r="T297" s="53">
        <f>T296*1.04</f>
        <v>0</v>
      </c>
      <c r="U297" s="53"/>
    </row>
    <row r="298" spans="1:21" ht="12.75" hidden="1">
      <c r="A298" s="119"/>
      <c r="B298" s="100"/>
      <c r="C298" s="101"/>
      <c r="D298" s="96"/>
      <c r="E298" s="96"/>
      <c r="F298" s="6">
        <v>2024</v>
      </c>
      <c r="G298" s="53">
        <f t="shared" si="186"/>
        <v>0</v>
      </c>
      <c r="H298" s="53"/>
      <c r="I298" s="53"/>
      <c r="J298" s="53">
        <f>J297*1.04</f>
        <v>0</v>
      </c>
      <c r="K298" s="53"/>
      <c r="L298" s="53">
        <f t="shared" si="187"/>
        <v>0</v>
      </c>
      <c r="M298" s="53"/>
      <c r="N298" s="53"/>
      <c r="O298" s="53">
        <f>O297*1.04</f>
        <v>0</v>
      </c>
      <c r="P298" s="53"/>
      <c r="Q298" s="53">
        <f t="shared" si="188"/>
        <v>0</v>
      </c>
      <c r="R298" s="53"/>
      <c r="S298" s="53"/>
      <c r="T298" s="53">
        <f>T297*1.04</f>
        <v>0</v>
      </c>
      <c r="U298" s="53"/>
    </row>
    <row r="299" spans="1:21" ht="12.75" hidden="1">
      <c r="A299" s="119"/>
      <c r="B299" s="100"/>
      <c r="C299" s="101"/>
      <c r="D299" s="96"/>
      <c r="E299" s="96"/>
      <c r="F299" s="6">
        <v>2025</v>
      </c>
      <c r="G299" s="53">
        <f t="shared" si="186"/>
        <v>0</v>
      </c>
      <c r="H299" s="53"/>
      <c r="I299" s="53"/>
      <c r="J299" s="53">
        <f>J298*1.04</f>
        <v>0</v>
      </c>
      <c r="K299" s="53"/>
      <c r="L299" s="53">
        <f t="shared" si="187"/>
        <v>0</v>
      </c>
      <c r="M299" s="53"/>
      <c r="N299" s="53"/>
      <c r="O299" s="53">
        <f>O298*1.04</f>
        <v>0</v>
      </c>
      <c r="P299" s="53"/>
      <c r="Q299" s="53">
        <f t="shared" si="188"/>
        <v>0</v>
      </c>
      <c r="R299" s="53"/>
      <c r="S299" s="53"/>
      <c r="T299" s="53">
        <f>T298*1.04</f>
        <v>0</v>
      </c>
      <c r="U299" s="53"/>
    </row>
    <row r="300" spans="1:21" ht="18.75" customHeight="1" hidden="1">
      <c r="A300" s="119"/>
      <c r="B300" s="97" t="s">
        <v>29</v>
      </c>
      <c r="C300" s="97"/>
      <c r="D300" s="97"/>
      <c r="E300" s="97"/>
      <c r="F300" s="97"/>
      <c r="G300" s="52">
        <f aca="true" t="shared" si="189" ref="G300:U300">G294+G295+G296+G297+G298+G299</f>
        <v>227.18317</v>
      </c>
      <c r="H300" s="52">
        <f t="shared" si="189"/>
        <v>0</v>
      </c>
      <c r="I300" s="52">
        <f t="shared" si="189"/>
        <v>200</v>
      </c>
      <c r="J300" s="52">
        <f t="shared" si="189"/>
        <v>27.18317</v>
      </c>
      <c r="K300" s="52">
        <f t="shared" si="189"/>
        <v>0</v>
      </c>
      <c r="L300" s="52">
        <f t="shared" si="189"/>
        <v>226.52642999999998</v>
      </c>
      <c r="M300" s="52">
        <f t="shared" si="189"/>
        <v>0</v>
      </c>
      <c r="N300" s="52">
        <f t="shared" si="189"/>
        <v>199.34326</v>
      </c>
      <c r="O300" s="52">
        <f t="shared" si="189"/>
        <v>27.18317</v>
      </c>
      <c r="P300" s="52">
        <f t="shared" si="189"/>
        <v>0</v>
      </c>
      <c r="Q300" s="52">
        <f t="shared" si="189"/>
        <v>226.52642999999998</v>
      </c>
      <c r="R300" s="52">
        <f t="shared" si="189"/>
        <v>0</v>
      </c>
      <c r="S300" s="52">
        <f t="shared" si="189"/>
        <v>199.34326</v>
      </c>
      <c r="T300" s="52">
        <f t="shared" si="189"/>
        <v>27.18317</v>
      </c>
      <c r="U300" s="52">
        <f t="shared" si="189"/>
        <v>0</v>
      </c>
    </row>
    <row r="301" spans="1:21" ht="45.75" customHeight="1">
      <c r="A301" s="94"/>
      <c r="B301" s="102" t="s">
        <v>160</v>
      </c>
      <c r="C301" s="101" t="s">
        <v>76</v>
      </c>
      <c r="D301" s="96">
        <v>2021</v>
      </c>
      <c r="E301" s="96">
        <v>2025</v>
      </c>
      <c r="F301" s="6">
        <v>2020</v>
      </c>
      <c r="G301" s="37">
        <f aca="true" t="shared" si="190" ref="G301:K307">G308+G343+G378+G392</f>
        <v>0</v>
      </c>
      <c r="H301" s="37">
        <f t="shared" si="190"/>
        <v>0</v>
      </c>
      <c r="I301" s="37">
        <f t="shared" si="190"/>
        <v>0</v>
      </c>
      <c r="J301" s="37">
        <f t="shared" si="190"/>
        <v>0</v>
      </c>
      <c r="K301" s="37">
        <f t="shared" si="190"/>
        <v>0</v>
      </c>
      <c r="L301" s="37">
        <f aca="true" t="shared" si="191" ref="L301:U301">L308+L343+L378+L392</f>
        <v>0</v>
      </c>
      <c r="M301" s="37">
        <f t="shared" si="191"/>
        <v>0</v>
      </c>
      <c r="N301" s="37">
        <f t="shared" si="191"/>
        <v>0</v>
      </c>
      <c r="O301" s="37">
        <f t="shared" si="191"/>
        <v>0</v>
      </c>
      <c r="P301" s="37">
        <f t="shared" si="191"/>
        <v>0</v>
      </c>
      <c r="Q301" s="37">
        <f t="shared" si="191"/>
        <v>0</v>
      </c>
      <c r="R301" s="37">
        <f t="shared" si="191"/>
        <v>0</v>
      </c>
      <c r="S301" s="37">
        <f t="shared" si="191"/>
        <v>0</v>
      </c>
      <c r="T301" s="37">
        <f t="shared" si="191"/>
        <v>0</v>
      </c>
      <c r="U301" s="37">
        <f t="shared" si="191"/>
        <v>0</v>
      </c>
    </row>
    <row r="302" spans="1:21" ht="12.75" hidden="1">
      <c r="A302" s="94"/>
      <c r="B302" s="102"/>
      <c r="C302" s="101"/>
      <c r="D302" s="96"/>
      <c r="E302" s="96"/>
      <c r="F302" s="6">
        <v>2021</v>
      </c>
      <c r="G302" s="37">
        <f t="shared" si="190"/>
        <v>272.3</v>
      </c>
      <c r="H302" s="37">
        <f t="shared" si="190"/>
        <v>0</v>
      </c>
      <c r="I302" s="37">
        <f t="shared" si="190"/>
        <v>0</v>
      </c>
      <c r="J302" s="49">
        <f t="shared" si="190"/>
        <v>272.3</v>
      </c>
      <c r="K302" s="37">
        <f t="shared" si="190"/>
        <v>0</v>
      </c>
      <c r="L302" s="37">
        <f aca="true" t="shared" si="192" ref="L302:U302">L309+L344+L379+L393</f>
        <v>0</v>
      </c>
      <c r="M302" s="37">
        <f t="shared" si="192"/>
        <v>0</v>
      </c>
      <c r="N302" s="37">
        <f t="shared" si="192"/>
        <v>0</v>
      </c>
      <c r="O302" s="49">
        <f t="shared" si="192"/>
        <v>0</v>
      </c>
      <c r="P302" s="37">
        <f t="shared" si="192"/>
        <v>0</v>
      </c>
      <c r="Q302" s="37">
        <f t="shared" si="192"/>
        <v>0</v>
      </c>
      <c r="R302" s="37">
        <f t="shared" si="192"/>
        <v>0</v>
      </c>
      <c r="S302" s="37">
        <f t="shared" si="192"/>
        <v>0</v>
      </c>
      <c r="T302" s="49">
        <f t="shared" si="192"/>
        <v>0</v>
      </c>
      <c r="U302" s="37">
        <f t="shared" si="192"/>
        <v>0</v>
      </c>
    </row>
    <row r="303" spans="1:21" ht="12.75" hidden="1">
      <c r="A303" s="94"/>
      <c r="B303" s="102"/>
      <c r="C303" s="101"/>
      <c r="D303" s="96"/>
      <c r="E303" s="96"/>
      <c r="F303" s="6">
        <v>2022</v>
      </c>
      <c r="G303" s="37">
        <f t="shared" si="190"/>
        <v>272.3</v>
      </c>
      <c r="H303" s="37">
        <f t="shared" si="190"/>
        <v>0</v>
      </c>
      <c r="I303" s="37">
        <f t="shared" si="190"/>
        <v>0</v>
      </c>
      <c r="J303" s="37">
        <f t="shared" si="190"/>
        <v>272.3</v>
      </c>
      <c r="K303" s="37">
        <f t="shared" si="190"/>
        <v>0</v>
      </c>
      <c r="L303" s="37">
        <f aca="true" t="shared" si="193" ref="L303:U303">L310+L345+L380+L394</f>
        <v>0</v>
      </c>
      <c r="M303" s="37">
        <f t="shared" si="193"/>
        <v>0</v>
      </c>
      <c r="N303" s="37">
        <f t="shared" si="193"/>
        <v>0</v>
      </c>
      <c r="O303" s="37">
        <f t="shared" si="193"/>
        <v>0</v>
      </c>
      <c r="P303" s="37">
        <f t="shared" si="193"/>
        <v>0</v>
      </c>
      <c r="Q303" s="37">
        <f t="shared" si="193"/>
        <v>0</v>
      </c>
      <c r="R303" s="37">
        <f t="shared" si="193"/>
        <v>0</v>
      </c>
      <c r="S303" s="37">
        <f t="shared" si="193"/>
        <v>0</v>
      </c>
      <c r="T303" s="37">
        <f t="shared" si="193"/>
        <v>0</v>
      </c>
      <c r="U303" s="37">
        <f t="shared" si="193"/>
        <v>0</v>
      </c>
    </row>
    <row r="304" spans="1:21" ht="12.75" hidden="1">
      <c r="A304" s="94"/>
      <c r="B304" s="102"/>
      <c r="C304" s="101"/>
      <c r="D304" s="96"/>
      <c r="E304" s="96"/>
      <c r="F304" s="6">
        <v>2023</v>
      </c>
      <c r="G304" s="37">
        <f t="shared" si="190"/>
        <v>0</v>
      </c>
      <c r="H304" s="37">
        <f t="shared" si="190"/>
        <v>0</v>
      </c>
      <c r="I304" s="37">
        <f t="shared" si="190"/>
        <v>0</v>
      </c>
      <c r="J304" s="37">
        <f t="shared" si="190"/>
        <v>0</v>
      </c>
      <c r="K304" s="37">
        <f t="shared" si="190"/>
        <v>0</v>
      </c>
      <c r="L304" s="37">
        <f aca="true" t="shared" si="194" ref="L304:U304">L311+L346+L381+L395</f>
        <v>0</v>
      </c>
      <c r="M304" s="37">
        <f t="shared" si="194"/>
        <v>0</v>
      </c>
      <c r="N304" s="37">
        <f t="shared" si="194"/>
        <v>0</v>
      </c>
      <c r="O304" s="37">
        <f t="shared" si="194"/>
        <v>0</v>
      </c>
      <c r="P304" s="37">
        <f t="shared" si="194"/>
        <v>0</v>
      </c>
      <c r="Q304" s="37">
        <f t="shared" si="194"/>
        <v>0</v>
      </c>
      <c r="R304" s="37">
        <f t="shared" si="194"/>
        <v>0</v>
      </c>
      <c r="S304" s="37">
        <f t="shared" si="194"/>
        <v>0</v>
      </c>
      <c r="T304" s="37">
        <f t="shared" si="194"/>
        <v>0</v>
      </c>
      <c r="U304" s="37">
        <f t="shared" si="194"/>
        <v>0</v>
      </c>
    </row>
    <row r="305" spans="1:21" ht="12.75" hidden="1">
      <c r="A305" s="94"/>
      <c r="B305" s="102"/>
      <c r="C305" s="101"/>
      <c r="D305" s="96"/>
      <c r="E305" s="96"/>
      <c r="F305" s="6">
        <v>2024</v>
      </c>
      <c r="G305" s="37">
        <f t="shared" si="190"/>
        <v>0</v>
      </c>
      <c r="H305" s="37">
        <f t="shared" si="190"/>
        <v>0</v>
      </c>
      <c r="I305" s="37">
        <f t="shared" si="190"/>
        <v>0</v>
      </c>
      <c r="J305" s="37">
        <f t="shared" si="190"/>
        <v>0</v>
      </c>
      <c r="K305" s="37">
        <f t="shared" si="190"/>
        <v>0</v>
      </c>
      <c r="L305" s="37">
        <f aca="true" t="shared" si="195" ref="L305:U305">L312+L347+L382+L396</f>
        <v>0</v>
      </c>
      <c r="M305" s="37">
        <f t="shared" si="195"/>
        <v>0</v>
      </c>
      <c r="N305" s="37">
        <f t="shared" si="195"/>
        <v>0</v>
      </c>
      <c r="O305" s="37">
        <f t="shared" si="195"/>
        <v>0</v>
      </c>
      <c r="P305" s="37">
        <f t="shared" si="195"/>
        <v>0</v>
      </c>
      <c r="Q305" s="37">
        <f t="shared" si="195"/>
        <v>0</v>
      </c>
      <c r="R305" s="37">
        <f t="shared" si="195"/>
        <v>0</v>
      </c>
      <c r="S305" s="37">
        <f t="shared" si="195"/>
        <v>0</v>
      </c>
      <c r="T305" s="37">
        <f t="shared" si="195"/>
        <v>0</v>
      </c>
      <c r="U305" s="37">
        <f t="shared" si="195"/>
        <v>0</v>
      </c>
    </row>
    <row r="306" spans="1:21" ht="12.75" hidden="1">
      <c r="A306" s="94"/>
      <c r="B306" s="102"/>
      <c r="C306" s="101"/>
      <c r="D306" s="96"/>
      <c r="E306" s="96"/>
      <c r="F306" s="6">
        <v>2025</v>
      </c>
      <c r="G306" s="37">
        <f t="shared" si="190"/>
        <v>0</v>
      </c>
      <c r="H306" s="37">
        <f t="shared" si="190"/>
        <v>0</v>
      </c>
      <c r="I306" s="37">
        <f t="shared" si="190"/>
        <v>0</v>
      </c>
      <c r="J306" s="37">
        <f t="shared" si="190"/>
        <v>0</v>
      </c>
      <c r="K306" s="37">
        <f t="shared" si="190"/>
        <v>0</v>
      </c>
      <c r="L306" s="37">
        <f aca="true" t="shared" si="196" ref="L306:U306">L313+L348+L383+L397</f>
        <v>0</v>
      </c>
      <c r="M306" s="37">
        <f t="shared" si="196"/>
        <v>0</v>
      </c>
      <c r="N306" s="37">
        <f t="shared" si="196"/>
        <v>0</v>
      </c>
      <c r="O306" s="37">
        <f t="shared" si="196"/>
        <v>0</v>
      </c>
      <c r="P306" s="37">
        <f t="shared" si="196"/>
        <v>0</v>
      </c>
      <c r="Q306" s="37">
        <f t="shared" si="196"/>
        <v>0</v>
      </c>
      <c r="R306" s="37">
        <f t="shared" si="196"/>
        <v>0</v>
      </c>
      <c r="S306" s="37">
        <f t="shared" si="196"/>
        <v>0</v>
      </c>
      <c r="T306" s="37">
        <f t="shared" si="196"/>
        <v>0</v>
      </c>
      <c r="U306" s="37">
        <f t="shared" si="196"/>
        <v>0</v>
      </c>
    </row>
    <row r="307" spans="1:21" ht="12.75" customHeight="1" hidden="1">
      <c r="A307" s="94"/>
      <c r="B307" s="104" t="s">
        <v>29</v>
      </c>
      <c r="C307" s="104"/>
      <c r="D307" s="104"/>
      <c r="E307" s="104"/>
      <c r="F307" s="104"/>
      <c r="G307" s="37">
        <f t="shared" si="190"/>
        <v>544.6</v>
      </c>
      <c r="H307" s="37">
        <f t="shared" si="190"/>
        <v>0</v>
      </c>
      <c r="I307" s="37">
        <f t="shared" si="190"/>
        <v>0</v>
      </c>
      <c r="J307" s="37">
        <f t="shared" si="190"/>
        <v>544.6</v>
      </c>
      <c r="K307" s="37">
        <f t="shared" si="190"/>
        <v>0</v>
      </c>
      <c r="L307" s="37">
        <f aca="true" t="shared" si="197" ref="L307:U307">L314+L349+L384+L398</f>
        <v>0</v>
      </c>
      <c r="M307" s="37">
        <f t="shared" si="197"/>
        <v>0</v>
      </c>
      <c r="N307" s="37">
        <f t="shared" si="197"/>
        <v>0</v>
      </c>
      <c r="O307" s="37">
        <f t="shared" si="197"/>
        <v>0</v>
      </c>
      <c r="P307" s="37">
        <f t="shared" si="197"/>
        <v>0</v>
      </c>
      <c r="Q307" s="37">
        <f t="shared" si="197"/>
        <v>0</v>
      </c>
      <c r="R307" s="37">
        <f t="shared" si="197"/>
        <v>0</v>
      </c>
      <c r="S307" s="37">
        <f t="shared" si="197"/>
        <v>0</v>
      </c>
      <c r="T307" s="37">
        <f t="shared" si="197"/>
        <v>0</v>
      </c>
      <c r="U307" s="37">
        <f t="shared" si="197"/>
        <v>0</v>
      </c>
    </row>
    <row r="308" spans="1:21" ht="30" customHeight="1">
      <c r="A308" s="95" t="s">
        <v>161</v>
      </c>
      <c r="B308" s="103" t="s">
        <v>162</v>
      </c>
      <c r="C308" s="101" t="s">
        <v>76</v>
      </c>
      <c r="D308" s="96">
        <v>2021</v>
      </c>
      <c r="E308" s="96">
        <v>2025</v>
      </c>
      <c r="F308" s="6">
        <v>2020</v>
      </c>
      <c r="G308" s="50">
        <f aca="true" t="shared" si="198" ref="G308:K314">G315+G322+G329+G336</f>
        <v>0</v>
      </c>
      <c r="H308" s="50">
        <f t="shared" si="198"/>
        <v>0</v>
      </c>
      <c r="I308" s="50">
        <f t="shared" si="198"/>
        <v>0</v>
      </c>
      <c r="J308" s="50">
        <f t="shared" si="198"/>
        <v>0</v>
      </c>
      <c r="K308" s="50">
        <f t="shared" si="198"/>
        <v>0</v>
      </c>
      <c r="L308" s="50">
        <f aca="true" t="shared" si="199" ref="L308:U308">L315+L322+L329+L336</f>
        <v>0</v>
      </c>
      <c r="M308" s="50">
        <f t="shared" si="199"/>
        <v>0</v>
      </c>
      <c r="N308" s="50">
        <f t="shared" si="199"/>
        <v>0</v>
      </c>
      <c r="O308" s="50">
        <f t="shared" si="199"/>
        <v>0</v>
      </c>
      <c r="P308" s="50">
        <f t="shared" si="199"/>
        <v>0</v>
      </c>
      <c r="Q308" s="50">
        <f t="shared" si="199"/>
        <v>0</v>
      </c>
      <c r="R308" s="50">
        <f t="shared" si="199"/>
        <v>0</v>
      </c>
      <c r="S308" s="50">
        <f t="shared" si="199"/>
        <v>0</v>
      </c>
      <c r="T308" s="50">
        <f t="shared" si="199"/>
        <v>0</v>
      </c>
      <c r="U308" s="50">
        <f t="shared" si="199"/>
        <v>0</v>
      </c>
    </row>
    <row r="309" spans="1:21" ht="13.5" hidden="1">
      <c r="A309" s="95"/>
      <c r="B309" s="103"/>
      <c r="C309" s="101"/>
      <c r="D309" s="96"/>
      <c r="E309" s="96"/>
      <c r="F309" s="6">
        <v>2021</v>
      </c>
      <c r="G309" s="50">
        <f t="shared" si="198"/>
        <v>272.3</v>
      </c>
      <c r="H309" s="50">
        <f t="shared" si="198"/>
        <v>0</v>
      </c>
      <c r="I309" s="50">
        <f t="shared" si="198"/>
        <v>0</v>
      </c>
      <c r="J309" s="51">
        <f t="shared" si="198"/>
        <v>272.3</v>
      </c>
      <c r="K309" s="50">
        <f t="shared" si="198"/>
        <v>0</v>
      </c>
      <c r="L309" s="50">
        <f aca="true" t="shared" si="200" ref="L309:U309">L316+L323+L330+L337</f>
        <v>0</v>
      </c>
      <c r="M309" s="50">
        <f t="shared" si="200"/>
        <v>0</v>
      </c>
      <c r="N309" s="50">
        <f t="shared" si="200"/>
        <v>0</v>
      </c>
      <c r="O309" s="51">
        <f t="shared" si="200"/>
        <v>0</v>
      </c>
      <c r="P309" s="50">
        <f t="shared" si="200"/>
        <v>0</v>
      </c>
      <c r="Q309" s="50">
        <f t="shared" si="200"/>
        <v>0</v>
      </c>
      <c r="R309" s="50">
        <f t="shared" si="200"/>
        <v>0</v>
      </c>
      <c r="S309" s="50">
        <f t="shared" si="200"/>
        <v>0</v>
      </c>
      <c r="T309" s="51">
        <f t="shared" si="200"/>
        <v>0</v>
      </c>
      <c r="U309" s="50">
        <f t="shared" si="200"/>
        <v>0</v>
      </c>
    </row>
    <row r="310" spans="1:21" ht="13.5" hidden="1">
      <c r="A310" s="95"/>
      <c r="B310" s="103"/>
      <c r="C310" s="101"/>
      <c r="D310" s="96"/>
      <c r="E310" s="96"/>
      <c r="F310" s="6">
        <v>2022</v>
      </c>
      <c r="G310" s="50">
        <f t="shared" si="198"/>
        <v>272.3</v>
      </c>
      <c r="H310" s="50">
        <f t="shared" si="198"/>
        <v>0</v>
      </c>
      <c r="I310" s="50">
        <f t="shared" si="198"/>
        <v>0</v>
      </c>
      <c r="J310" s="50">
        <f t="shared" si="198"/>
        <v>272.3</v>
      </c>
      <c r="K310" s="50">
        <f t="shared" si="198"/>
        <v>0</v>
      </c>
      <c r="L310" s="50">
        <f aca="true" t="shared" si="201" ref="L310:U310">L317+L324+L331+L338</f>
        <v>0</v>
      </c>
      <c r="M310" s="50">
        <f t="shared" si="201"/>
        <v>0</v>
      </c>
      <c r="N310" s="50">
        <f t="shared" si="201"/>
        <v>0</v>
      </c>
      <c r="O310" s="50">
        <f t="shared" si="201"/>
        <v>0</v>
      </c>
      <c r="P310" s="50">
        <f t="shared" si="201"/>
        <v>0</v>
      </c>
      <c r="Q310" s="50">
        <f t="shared" si="201"/>
        <v>0</v>
      </c>
      <c r="R310" s="50">
        <f t="shared" si="201"/>
        <v>0</v>
      </c>
      <c r="S310" s="50">
        <f t="shared" si="201"/>
        <v>0</v>
      </c>
      <c r="T310" s="50">
        <f t="shared" si="201"/>
        <v>0</v>
      </c>
      <c r="U310" s="50">
        <f t="shared" si="201"/>
        <v>0</v>
      </c>
    </row>
    <row r="311" spans="1:21" ht="13.5" hidden="1">
      <c r="A311" s="95"/>
      <c r="B311" s="103"/>
      <c r="C311" s="101"/>
      <c r="D311" s="96"/>
      <c r="E311" s="96"/>
      <c r="F311" s="6">
        <v>2023</v>
      </c>
      <c r="G311" s="50">
        <f t="shared" si="198"/>
        <v>0</v>
      </c>
      <c r="H311" s="50">
        <f t="shared" si="198"/>
        <v>0</v>
      </c>
      <c r="I311" s="50">
        <f t="shared" si="198"/>
        <v>0</v>
      </c>
      <c r="J311" s="50">
        <f t="shared" si="198"/>
        <v>0</v>
      </c>
      <c r="K311" s="50">
        <f t="shared" si="198"/>
        <v>0</v>
      </c>
      <c r="L311" s="50">
        <f aca="true" t="shared" si="202" ref="L311:U311">L318+L325+L332+L339</f>
        <v>0</v>
      </c>
      <c r="M311" s="50">
        <f t="shared" si="202"/>
        <v>0</v>
      </c>
      <c r="N311" s="50">
        <f t="shared" si="202"/>
        <v>0</v>
      </c>
      <c r="O311" s="50">
        <f t="shared" si="202"/>
        <v>0</v>
      </c>
      <c r="P311" s="50">
        <f t="shared" si="202"/>
        <v>0</v>
      </c>
      <c r="Q311" s="50">
        <f t="shared" si="202"/>
        <v>0</v>
      </c>
      <c r="R311" s="50">
        <f t="shared" si="202"/>
        <v>0</v>
      </c>
      <c r="S311" s="50">
        <f t="shared" si="202"/>
        <v>0</v>
      </c>
      <c r="T311" s="50">
        <f t="shared" si="202"/>
        <v>0</v>
      </c>
      <c r="U311" s="50">
        <f t="shared" si="202"/>
        <v>0</v>
      </c>
    </row>
    <row r="312" spans="1:21" ht="13.5" hidden="1">
      <c r="A312" s="95"/>
      <c r="B312" s="103"/>
      <c r="C312" s="101"/>
      <c r="D312" s="96"/>
      <c r="E312" s="96"/>
      <c r="F312" s="6">
        <v>2024</v>
      </c>
      <c r="G312" s="50">
        <f t="shared" si="198"/>
        <v>0</v>
      </c>
      <c r="H312" s="50">
        <f t="shared" si="198"/>
        <v>0</v>
      </c>
      <c r="I312" s="50">
        <f t="shared" si="198"/>
        <v>0</v>
      </c>
      <c r="J312" s="50">
        <f t="shared" si="198"/>
        <v>0</v>
      </c>
      <c r="K312" s="50">
        <f t="shared" si="198"/>
        <v>0</v>
      </c>
      <c r="L312" s="50">
        <f aca="true" t="shared" si="203" ref="L312:U312">L319+L326+L333+L340</f>
        <v>0</v>
      </c>
      <c r="M312" s="50">
        <f t="shared" si="203"/>
        <v>0</v>
      </c>
      <c r="N312" s="50">
        <f t="shared" si="203"/>
        <v>0</v>
      </c>
      <c r="O312" s="50">
        <f t="shared" si="203"/>
        <v>0</v>
      </c>
      <c r="P312" s="50">
        <f t="shared" si="203"/>
        <v>0</v>
      </c>
      <c r="Q312" s="50">
        <f t="shared" si="203"/>
        <v>0</v>
      </c>
      <c r="R312" s="50">
        <f t="shared" si="203"/>
        <v>0</v>
      </c>
      <c r="S312" s="50">
        <f t="shared" si="203"/>
        <v>0</v>
      </c>
      <c r="T312" s="50">
        <f t="shared" si="203"/>
        <v>0</v>
      </c>
      <c r="U312" s="50">
        <f t="shared" si="203"/>
        <v>0</v>
      </c>
    </row>
    <row r="313" spans="1:21" ht="13.5" hidden="1">
      <c r="A313" s="95"/>
      <c r="B313" s="103"/>
      <c r="C313" s="101"/>
      <c r="D313" s="96"/>
      <c r="E313" s="96"/>
      <c r="F313" s="6">
        <v>2025</v>
      </c>
      <c r="G313" s="50">
        <f t="shared" si="198"/>
        <v>0</v>
      </c>
      <c r="H313" s="50">
        <f t="shared" si="198"/>
        <v>0</v>
      </c>
      <c r="I313" s="50">
        <f t="shared" si="198"/>
        <v>0</v>
      </c>
      <c r="J313" s="50">
        <f t="shared" si="198"/>
        <v>0</v>
      </c>
      <c r="K313" s="50">
        <f t="shared" si="198"/>
        <v>0</v>
      </c>
      <c r="L313" s="50">
        <f aca="true" t="shared" si="204" ref="L313:U313">L320+L327+L334+L341</f>
        <v>0</v>
      </c>
      <c r="M313" s="50">
        <f t="shared" si="204"/>
        <v>0</v>
      </c>
      <c r="N313" s="50">
        <f t="shared" si="204"/>
        <v>0</v>
      </c>
      <c r="O313" s="50">
        <f t="shared" si="204"/>
        <v>0</v>
      </c>
      <c r="P313" s="50">
        <f t="shared" si="204"/>
        <v>0</v>
      </c>
      <c r="Q313" s="50">
        <f t="shared" si="204"/>
        <v>0</v>
      </c>
      <c r="R313" s="50">
        <f t="shared" si="204"/>
        <v>0</v>
      </c>
      <c r="S313" s="50">
        <f t="shared" si="204"/>
        <v>0</v>
      </c>
      <c r="T313" s="50">
        <f t="shared" si="204"/>
        <v>0</v>
      </c>
      <c r="U313" s="50">
        <f t="shared" si="204"/>
        <v>0</v>
      </c>
    </row>
    <row r="314" spans="1:21" ht="12.75" customHeight="1" hidden="1">
      <c r="A314" s="95"/>
      <c r="B314" s="97" t="s">
        <v>29</v>
      </c>
      <c r="C314" s="97"/>
      <c r="D314" s="97"/>
      <c r="E314" s="97"/>
      <c r="F314" s="97"/>
      <c r="G314" s="50">
        <f t="shared" si="198"/>
        <v>544.6</v>
      </c>
      <c r="H314" s="50">
        <f t="shared" si="198"/>
        <v>0</v>
      </c>
      <c r="I314" s="50">
        <f t="shared" si="198"/>
        <v>0</v>
      </c>
      <c r="J314" s="50">
        <f t="shared" si="198"/>
        <v>544.6</v>
      </c>
      <c r="K314" s="50">
        <f t="shared" si="198"/>
        <v>0</v>
      </c>
      <c r="L314" s="50">
        <f aca="true" t="shared" si="205" ref="L314:U314">L321+L328+L335+L342</f>
        <v>0</v>
      </c>
      <c r="M314" s="50">
        <f t="shared" si="205"/>
        <v>0</v>
      </c>
      <c r="N314" s="50">
        <f t="shared" si="205"/>
        <v>0</v>
      </c>
      <c r="O314" s="50">
        <f t="shared" si="205"/>
        <v>0</v>
      </c>
      <c r="P314" s="50">
        <f t="shared" si="205"/>
        <v>0</v>
      </c>
      <c r="Q314" s="50">
        <f t="shared" si="205"/>
        <v>0</v>
      </c>
      <c r="R314" s="50">
        <f t="shared" si="205"/>
        <v>0</v>
      </c>
      <c r="S314" s="50">
        <f t="shared" si="205"/>
        <v>0</v>
      </c>
      <c r="T314" s="50">
        <f t="shared" si="205"/>
        <v>0</v>
      </c>
      <c r="U314" s="50">
        <f t="shared" si="205"/>
        <v>0</v>
      </c>
    </row>
    <row r="315" spans="1:21" ht="43.5" customHeight="1">
      <c r="A315" s="98" t="s">
        <v>163</v>
      </c>
      <c r="B315" s="99" t="s">
        <v>169</v>
      </c>
      <c r="C315" s="101" t="s">
        <v>76</v>
      </c>
      <c r="D315" s="96">
        <v>2021</v>
      </c>
      <c r="E315" s="96">
        <v>2025</v>
      </c>
      <c r="F315" s="6">
        <v>2020</v>
      </c>
      <c r="G315" s="38">
        <f aca="true" t="shared" si="206" ref="G315:G320">H315+I315+J315+K315</f>
        <v>0</v>
      </c>
      <c r="H315" s="39"/>
      <c r="I315" s="39"/>
      <c r="J315" s="39"/>
      <c r="K315" s="39"/>
      <c r="L315" s="38">
        <f aca="true" t="shared" si="207" ref="L315:L320">M315+N315+O315+P315</f>
        <v>0</v>
      </c>
      <c r="M315" s="39"/>
      <c r="N315" s="39"/>
      <c r="O315" s="39"/>
      <c r="P315" s="39"/>
      <c r="Q315" s="38">
        <f aca="true" t="shared" si="208" ref="Q315:Q320">R315+S315+T315+U315</f>
        <v>0</v>
      </c>
      <c r="R315" s="39"/>
      <c r="S315" s="39"/>
      <c r="T315" s="39"/>
      <c r="U315" s="39"/>
    </row>
    <row r="316" spans="1:21" ht="12.75" hidden="1">
      <c r="A316" s="98"/>
      <c r="B316" s="100"/>
      <c r="C316" s="101"/>
      <c r="D316" s="96"/>
      <c r="E316" s="96"/>
      <c r="F316" s="6">
        <v>2021</v>
      </c>
      <c r="G316" s="38">
        <f t="shared" si="206"/>
        <v>272.3</v>
      </c>
      <c r="H316" s="39"/>
      <c r="I316" s="39"/>
      <c r="J316" s="40">
        <v>272.3</v>
      </c>
      <c r="K316" s="39"/>
      <c r="L316" s="38">
        <f t="shared" si="207"/>
        <v>0</v>
      </c>
      <c r="M316" s="39"/>
      <c r="N316" s="39"/>
      <c r="O316" s="40"/>
      <c r="P316" s="39"/>
      <c r="Q316" s="38">
        <f t="shared" si="208"/>
        <v>0</v>
      </c>
      <c r="R316" s="39"/>
      <c r="S316" s="39"/>
      <c r="T316" s="40"/>
      <c r="U316" s="39"/>
    </row>
    <row r="317" spans="1:21" ht="12.75" hidden="1">
      <c r="A317" s="98"/>
      <c r="B317" s="100"/>
      <c r="C317" s="101"/>
      <c r="D317" s="96"/>
      <c r="E317" s="96"/>
      <c r="F317" s="6">
        <v>2022</v>
      </c>
      <c r="G317" s="38">
        <f t="shared" si="206"/>
        <v>272.3</v>
      </c>
      <c r="H317" s="39"/>
      <c r="I317" s="39"/>
      <c r="J317" s="40">
        <v>272.3</v>
      </c>
      <c r="K317" s="39"/>
      <c r="L317" s="38">
        <f t="shared" si="207"/>
        <v>0</v>
      </c>
      <c r="M317" s="39"/>
      <c r="N317" s="39"/>
      <c r="O317" s="40"/>
      <c r="P317" s="39"/>
      <c r="Q317" s="38">
        <f t="shared" si="208"/>
        <v>0</v>
      </c>
      <c r="R317" s="39"/>
      <c r="S317" s="39"/>
      <c r="T317" s="40"/>
      <c r="U317" s="39"/>
    </row>
    <row r="318" spans="1:21" ht="12.75" hidden="1">
      <c r="A318" s="98"/>
      <c r="B318" s="100"/>
      <c r="C318" s="101"/>
      <c r="D318" s="96"/>
      <c r="E318" s="96"/>
      <c r="F318" s="6">
        <v>2023</v>
      </c>
      <c r="G318" s="38">
        <f t="shared" si="206"/>
        <v>0</v>
      </c>
      <c r="H318" s="39"/>
      <c r="I318" s="39"/>
      <c r="J318" s="39"/>
      <c r="K318" s="39"/>
      <c r="L318" s="38">
        <f t="shared" si="207"/>
        <v>0</v>
      </c>
      <c r="M318" s="39"/>
      <c r="N318" s="39"/>
      <c r="O318" s="39"/>
      <c r="P318" s="39"/>
      <c r="Q318" s="38">
        <f t="shared" si="208"/>
        <v>0</v>
      </c>
      <c r="R318" s="39"/>
      <c r="S318" s="39"/>
      <c r="T318" s="39"/>
      <c r="U318" s="39"/>
    </row>
    <row r="319" spans="1:21" ht="12.75" hidden="1">
      <c r="A319" s="98"/>
      <c r="B319" s="100"/>
      <c r="C319" s="101"/>
      <c r="D319" s="96"/>
      <c r="E319" s="96"/>
      <c r="F319" s="6">
        <v>2024</v>
      </c>
      <c r="G319" s="38">
        <f t="shared" si="206"/>
        <v>0</v>
      </c>
      <c r="H319" s="39"/>
      <c r="I319" s="39"/>
      <c r="J319" s="39"/>
      <c r="K319" s="39"/>
      <c r="L319" s="38">
        <f t="shared" si="207"/>
        <v>0</v>
      </c>
      <c r="M319" s="39"/>
      <c r="N319" s="39"/>
      <c r="O319" s="39"/>
      <c r="P319" s="39"/>
      <c r="Q319" s="38">
        <f t="shared" si="208"/>
        <v>0</v>
      </c>
      <c r="R319" s="39"/>
      <c r="S319" s="39"/>
      <c r="T319" s="39"/>
      <c r="U319" s="39"/>
    </row>
    <row r="320" spans="1:21" ht="12.75" hidden="1">
      <c r="A320" s="98"/>
      <c r="B320" s="100"/>
      <c r="C320" s="101"/>
      <c r="D320" s="96"/>
      <c r="E320" s="96"/>
      <c r="F320" s="6">
        <v>2025</v>
      </c>
      <c r="G320" s="38">
        <f t="shared" si="206"/>
        <v>0</v>
      </c>
      <c r="H320" s="39"/>
      <c r="I320" s="39"/>
      <c r="J320" s="39"/>
      <c r="K320" s="39"/>
      <c r="L320" s="38">
        <f t="shared" si="207"/>
        <v>0</v>
      </c>
      <c r="M320" s="39"/>
      <c r="N320" s="39"/>
      <c r="O320" s="39"/>
      <c r="P320" s="39"/>
      <c r="Q320" s="38">
        <f t="shared" si="208"/>
        <v>0</v>
      </c>
      <c r="R320" s="39"/>
      <c r="S320" s="39"/>
      <c r="T320" s="39"/>
      <c r="U320" s="39"/>
    </row>
    <row r="321" spans="1:21" ht="12.75" hidden="1">
      <c r="A321" s="98"/>
      <c r="B321" s="97" t="s">
        <v>29</v>
      </c>
      <c r="C321" s="97"/>
      <c r="D321" s="97"/>
      <c r="E321" s="97"/>
      <c r="F321" s="97"/>
      <c r="G321" s="37">
        <f>G315+G316+G317+G318+G319+G320</f>
        <v>544.6</v>
      </c>
      <c r="H321" s="37">
        <f>H315+H316+H317+H318+H319+H320</f>
        <v>0</v>
      </c>
      <c r="I321" s="37">
        <f>I315+I316+I317+I318+I319+I320</f>
        <v>0</v>
      </c>
      <c r="J321" s="37">
        <f>J315+J316+J317+J318+J319+J320</f>
        <v>544.6</v>
      </c>
      <c r="K321" s="37">
        <f>SUM(K315:K320)</f>
        <v>0</v>
      </c>
      <c r="L321" s="37">
        <f>L315+L316+L317+L318+L319+L320</f>
        <v>0</v>
      </c>
      <c r="M321" s="37">
        <f>M315+M316+M317+M318+M319+M320</f>
        <v>0</v>
      </c>
      <c r="N321" s="37">
        <f>N315+N316+N317+N318+N319+N320</f>
        <v>0</v>
      </c>
      <c r="O321" s="37">
        <f>O315+O316+O317+O318+O319+O320</f>
        <v>0</v>
      </c>
      <c r="P321" s="37">
        <f>SUM(P315:P320)</f>
        <v>0</v>
      </c>
      <c r="Q321" s="37">
        <f>Q315+Q316+Q317+Q318+Q319+Q320</f>
        <v>0</v>
      </c>
      <c r="R321" s="37">
        <f>R315+R316+R317+R318+R319+R320</f>
        <v>0</v>
      </c>
      <c r="S321" s="37">
        <f>S315+S316+S317+S318+S319+S320</f>
        <v>0</v>
      </c>
      <c r="T321" s="37">
        <f>T315+T316+T317+T318+T319+T320</f>
        <v>0</v>
      </c>
      <c r="U321" s="37">
        <f>SUM(U315:U320)</f>
        <v>0</v>
      </c>
    </row>
  </sheetData>
  <sheetProtection selectLockedCells="1" selectUnlockedCells="1"/>
  <mergeCells count="280">
    <mergeCell ref="E294:E299"/>
    <mergeCell ref="C287:C292"/>
    <mergeCell ref="D287:D292"/>
    <mergeCell ref="B265:F265"/>
    <mergeCell ref="C266:C271"/>
    <mergeCell ref="D266:D271"/>
    <mergeCell ref="B266:B271"/>
    <mergeCell ref="D273:D278"/>
    <mergeCell ref="E231:E236"/>
    <mergeCell ref="B237:F237"/>
    <mergeCell ref="D259:D264"/>
    <mergeCell ref="E266:E271"/>
    <mergeCell ref="B259:B264"/>
    <mergeCell ref="E252:E257"/>
    <mergeCell ref="E238:E243"/>
    <mergeCell ref="D252:D257"/>
    <mergeCell ref="A294:A300"/>
    <mergeCell ref="A280:A286"/>
    <mergeCell ref="B280:B285"/>
    <mergeCell ref="B286:F286"/>
    <mergeCell ref="B300:F300"/>
    <mergeCell ref="E287:E292"/>
    <mergeCell ref="B293:F293"/>
    <mergeCell ref="C294:C299"/>
    <mergeCell ref="D294:D299"/>
    <mergeCell ref="B294:B299"/>
    <mergeCell ref="A287:A293"/>
    <mergeCell ref="B287:B292"/>
    <mergeCell ref="B273:B278"/>
    <mergeCell ref="A273:A279"/>
    <mergeCell ref="B279:F279"/>
    <mergeCell ref="E280:E285"/>
    <mergeCell ref="E273:E278"/>
    <mergeCell ref="C280:C285"/>
    <mergeCell ref="D280:D285"/>
    <mergeCell ref="C273:C278"/>
    <mergeCell ref="A266:A272"/>
    <mergeCell ref="A259:A265"/>
    <mergeCell ref="B258:F258"/>
    <mergeCell ref="C259:C264"/>
    <mergeCell ref="E259:E264"/>
    <mergeCell ref="B272:F272"/>
    <mergeCell ref="A252:A258"/>
    <mergeCell ref="B252:B257"/>
    <mergeCell ref="C252:C257"/>
    <mergeCell ref="A245:A251"/>
    <mergeCell ref="B245:B250"/>
    <mergeCell ref="C245:C250"/>
    <mergeCell ref="D245:D250"/>
    <mergeCell ref="B251:F251"/>
    <mergeCell ref="E245:E250"/>
    <mergeCell ref="A238:A244"/>
    <mergeCell ref="B238:B243"/>
    <mergeCell ref="C238:C243"/>
    <mergeCell ref="D238:D243"/>
    <mergeCell ref="B244:F244"/>
    <mergeCell ref="A217:A223"/>
    <mergeCell ref="B217:B222"/>
    <mergeCell ref="C231:C236"/>
    <mergeCell ref="D231:D236"/>
    <mergeCell ref="A224:A230"/>
    <mergeCell ref="B224:B229"/>
    <mergeCell ref="A231:A237"/>
    <mergeCell ref="B231:B236"/>
    <mergeCell ref="D217:D222"/>
    <mergeCell ref="B223:F223"/>
    <mergeCell ref="B230:F230"/>
    <mergeCell ref="E217:E222"/>
    <mergeCell ref="E210:E215"/>
    <mergeCell ref="B216:F216"/>
    <mergeCell ref="C210:C215"/>
    <mergeCell ref="C224:C229"/>
    <mergeCell ref="D224:D229"/>
    <mergeCell ref="D210:D215"/>
    <mergeCell ref="C217:C222"/>
    <mergeCell ref="E224:E229"/>
    <mergeCell ref="C196:C201"/>
    <mergeCell ref="E196:E201"/>
    <mergeCell ref="B202:F202"/>
    <mergeCell ref="A203:A209"/>
    <mergeCell ref="B203:B208"/>
    <mergeCell ref="D196:D201"/>
    <mergeCell ref="C203:C208"/>
    <mergeCell ref="D203:D208"/>
    <mergeCell ref="E203:E208"/>
    <mergeCell ref="B209:F209"/>
    <mergeCell ref="A210:A216"/>
    <mergeCell ref="B210:B215"/>
    <mergeCell ref="A196:A202"/>
    <mergeCell ref="B196:B201"/>
    <mergeCell ref="E182:E187"/>
    <mergeCell ref="B188:F188"/>
    <mergeCell ref="E189:E194"/>
    <mergeCell ref="A189:A195"/>
    <mergeCell ref="B189:B194"/>
    <mergeCell ref="C189:C194"/>
    <mergeCell ref="D189:D194"/>
    <mergeCell ref="B195:F195"/>
    <mergeCell ref="A168:A174"/>
    <mergeCell ref="B168:B173"/>
    <mergeCell ref="C182:C187"/>
    <mergeCell ref="D182:D187"/>
    <mergeCell ref="A175:A181"/>
    <mergeCell ref="B175:B180"/>
    <mergeCell ref="A182:A188"/>
    <mergeCell ref="B182:B187"/>
    <mergeCell ref="D175:D180"/>
    <mergeCell ref="C168:C173"/>
    <mergeCell ref="C154:C159"/>
    <mergeCell ref="D154:D159"/>
    <mergeCell ref="E154:E159"/>
    <mergeCell ref="B160:F160"/>
    <mergeCell ref="E175:E180"/>
    <mergeCell ref="B181:F181"/>
    <mergeCell ref="E168:E173"/>
    <mergeCell ref="E161:E166"/>
    <mergeCell ref="B167:F167"/>
    <mergeCell ref="C161:C166"/>
    <mergeCell ref="D161:D166"/>
    <mergeCell ref="C175:C180"/>
    <mergeCell ref="D168:D173"/>
    <mergeCell ref="B174:F174"/>
    <mergeCell ref="A161:A167"/>
    <mergeCell ref="B161:B166"/>
    <mergeCell ref="A147:A153"/>
    <mergeCell ref="B147:B152"/>
    <mergeCell ref="B154:B159"/>
    <mergeCell ref="B153:F153"/>
    <mergeCell ref="A154:A160"/>
    <mergeCell ref="C147:C152"/>
    <mergeCell ref="D147:D152"/>
    <mergeCell ref="E147:E152"/>
    <mergeCell ref="C133:C138"/>
    <mergeCell ref="D133:D138"/>
    <mergeCell ref="E140:E145"/>
    <mergeCell ref="E133:E138"/>
    <mergeCell ref="B139:F139"/>
    <mergeCell ref="A140:A146"/>
    <mergeCell ref="B140:B145"/>
    <mergeCell ref="C140:C145"/>
    <mergeCell ref="D140:D145"/>
    <mergeCell ref="B146:F146"/>
    <mergeCell ref="C126:C131"/>
    <mergeCell ref="D126:D131"/>
    <mergeCell ref="E126:E131"/>
    <mergeCell ref="B132:F132"/>
    <mergeCell ref="B112:B117"/>
    <mergeCell ref="C112:C117"/>
    <mergeCell ref="D112:D117"/>
    <mergeCell ref="A133:A139"/>
    <mergeCell ref="B133:B138"/>
    <mergeCell ref="A119:A125"/>
    <mergeCell ref="B119:B124"/>
    <mergeCell ref="A126:A132"/>
    <mergeCell ref="B126:B131"/>
    <mergeCell ref="B125:F125"/>
    <mergeCell ref="A112:A117"/>
    <mergeCell ref="E98:E103"/>
    <mergeCell ref="B104:F104"/>
    <mergeCell ref="A98:A104"/>
    <mergeCell ref="B98:B103"/>
    <mergeCell ref="C98:C103"/>
    <mergeCell ref="D98:D103"/>
    <mergeCell ref="D105:D110"/>
    <mergeCell ref="A105:A110"/>
    <mergeCell ref="E112:E117"/>
    <mergeCell ref="D91:D96"/>
    <mergeCell ref="E91:E96"/>
    <mergeCell ref="E119:E124"/>
    <mergeCell ref="C119:C124"/>
    <mergeCell ref="D119:D124"/>
    <mergeCell ref="B118:E118"/>
    <mergeCell ref="E105:E110"/>
    <mergeCell ref="B111:E111"/>
    <mergeCell ref="B105:B110"/>
    <mergeCell ref="C105:C110"/>
    <mergeCell ref="A77:A83"/>
    <mergeCell ref="B77:B82"/>
    <mergeCell ref="A91:A97"/>
    <mergeCell ref="B91:B96"/>
    <mergeCell ref="A84:A90"/>
    <mergeCell ref="B84:B89"/>
    <mergeCell ref="B97:F97"/>
    <mergeCell ref="C77:C82"/>
    <mergeCell ref="D77:D82"/>
    <mergeCell ref="C91:C96"/>
    <mergeCell ref="C84:C89"/>
    <mergeCell ref="D84:D89"/>
    <mergeCell ref="B90:F90"/>
    <mergeCell ref="A56:A62"/>
    <mergeCell ref="B56:B61"/>
    <mergeCell ref="E84:E89"/>
    <mergeCell ref="E77:E82"/>
    <mergeCell ref="B83:F83"/>
    <mergeCell ref="E70:E75"/>
    <mergeCell ref="B76:F76"/>
    <mergeCell ref="E35:E40"/>
    <mergeCell ref="B41:F41"/>
    <mergeCell ref="A70:A76"/>
    <mergeCell ref="B70:B75"/>
    <mergeCell ref="C70:C75"/>
    <mergeCell ref="D70:D75"/>
    <mergeCell ref="D49:D54"/>
    <mergeCell ref="A63:A69"/>
    <mergeCell ref="B63:B68"/>
    <mergeCell ref="C63:C68"/>
    <mergeCell ref="E63:E68"/>
    <mergeCell ref="B62:F62"/>
    <mergeCell ref="E42:E47"/>
    <mergeCell ref="C49:C54"/>
    <mergeCell ref="C42:C47"/>
    <mergeCell ref="D42:D47"/>
    <mergeCell ref="B48:F48"/>
    <mergeCell ref="B42:B47"/>
    <mergeCell ref="E28:E33"/>
    <mergeCell ref="E21:E26"/>
    <mergeCell ref="B27:F27"/>
    <mergeCell ref="B69:F69"/>
    <mergeCell ref="E56:E61"/>
    <mergeCell ref="E49:E54"/>
    <mergeCell ref="B55:F55"/>
    <mergeCell ref="C56:C61"/>
    <mergeCell ref="D56:D61"/>
    <mergeCell ref="D63:D68"/>
    <mergeCell ref="D35:D40"/>
    <mergeCell ref="C35:C40"/>
    <mergeCell ref="C14:C19"/>
    <mergeCell ref="B21:B26"/>
    <mergeCell ref="D14:D19"/>
    <mergeCell ref="D21:D26"/>
    <mergeCell ref="B14:B19"/>
    <mergeCell ref="A49:A55"/>
    <mergeCell ref="B49:B54"/>
    <mergeCell ref="A35:A41"/>
    <mergeCell ref="B35:B40"/>
    <mergeCell ref="A42:A48"/>
    <mergeCell ref="E14:E19"/>
    <mergeCell ref="B20:F20"/>
    <mergeCell ref="A28:A34"/>
    <mergeCell ref="B28:B33"/>
    <mergeCell ref="C28:C33"/>
    <mergeCell ref="D28:D33"/>
    <mergeCell ref="B34:F34"/>
    <mergeCell ref="C21:C26"/>
    <mergeCell ref="A21:A27"/>
    <mergeCell ref="A14:A20"/>
    <mergeCell ref="A7:A13"/>
    <mergeCell ref="B7:B12"/>
    <mergeCell ref="E7:E12"/>
    <mergeCell ref="B13:F13"/>
    <mergeCell ref="C7:C12"/>
    <mergeCell ref="D7:D12"/>
    <mergeCell ref="D2:K2"/>
    <mergeCell ref="A4:A5"/>
    <mergeCell ref="B4:B5"/>
    <mergeCell ref="C4:C5"/>
    <mergeCell ref="D4:E4"/>
    <mergeCell ref="F4:F5"/>
    <mergeCell ref="G4:K4"/>
    <mergeCell ref="A3:Q3"/>
    <mergeCell ref="L4:P4"/>
    <mergeCell ref="Q4:U4"/>
    <mergeCell ref="C301:C306"/>
    <mergeCell ref="D301:D306"/>
    <mergeCell ref="B308:B313"/>
    <mergeCell ref="C308:C313"/>
    <mergeCell ref="D308:D313"/>
    <mergeCell ref="B307:F307"/>
    <mergeCell ref="E308:E313"/>
    <mergeCell ref="E301:E306"/>
    <mergeCell ref="A301:A307"/>
    <mergeCell ref="A308:A314"/>
    <mergeCell ref="E315:E320"/>
    <mergeCell ref="B321:F321"/>
    <mergeCell ref="A315:A321"/>
    <mergeCell ref="B315:B320"/>
    <mergeCell ref="C315:C320"/>
    <mergeCell ref="D315:D320"/>
    <mergeCell ref="B314:F314"/>
    <mergeCell ref="B301:B306"/>
  </mergeCells>
  <printOptions/>
  <pageMargins left="0" right="0" top="0.3937007874015748" bottom="0.15748031496062992" header="0.5118110236220472" footer="0.5118110236220472"/>
  <pageSetup horizontalDpi="600" verticalDpi="600" orientation="landscape" paperSize="9" scale="65" r:id="rId1"/>
  <rowBreaks count="3" manualBreakCount="3">
    <brk id="76" max="20" man="1"/>
    <brk id="153" max="20" man="1"/>
    <brk id="237" max="2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8"/>
  <sheetViews>
    <sheetView showZeros="0" view="pageBreakPreview" zoomScaleSheetLayoutView="100" zoomScalePageLayoutView="0" workbookViewId="0" topLeftCell="A1">
      <pane ySplit="6" topLeftCell="BM43" activePane="bottomLeft" state="frozen"/>
      <selection pane="topLeft" activeCell="A1" sqref="A1"/>
      <selection pane="bottomLeft" activeCell="L56" sqref="L56"/>
    </sheetView>
  </sheetViews>
  <sheetFormatPr defaultColWidth="9.33203125" defaultRowHeight="12.75"/>
  <cols>
    <col min="1" max="1" width="7.16015625" style="1" bestFit="1" customWidth="1"/>
    <col min="2" max="2" width="49.33203125" style="1" customWidth="1"/>
    <col min="3" max="3" width="8.5" style="1" customWidth="1"/>
    <col min="4" max="4" width="12.83203125" style="1" hidden="1" customWidth="1"/>
    <col min="5" max="5" width="7.33203125" style="1" customWidth="1"/>
    <col min="6" max="6" width="7.16015625" style="1" customWidth="1"/>
    <col min="7" max="11" width="6" style="1" hidden="1" customWidth="1"/>
    <col min="12" max="12" width="18.5" style="1" customWidth="1"/>
    <col min="13" max="16384" width="9.33203125" style="1" customWidth="1"/>
  </cols>
  <sheetData>
    <row r="1" spans="2:11" ht="12.75">
      <c r="B1" s="120" t="s">
        <v>182</v>
      </c>
      <c r="C1" s="120"/>
      <c r="D1" s="120"/>
      <c r="E1" s="120"/>
      <c r="F1" s="120"/>
      <c r="H1" s="32"/>
      <c r="I1" s="32"/>
      <c r="J1" s="32"/>
      <c r="K1" s="32"/>
    </row>
    <row r="2" spans="2:11" ht="26.25" customHeight="1">
      <c r="B2" s="121" t="s">
        <v>181</v>
      </c>
      <c r="C2" s="121"/>
      <c r="D2" s="121"/>
      <c r="E2" s="121"/>
      <c r="F2" s="121"/>
      <c r="G2" s="56"/>
      <c r="H2" s="56"/>
      <c r="I2" s="56"/>
      <c r="J2" s="56"/>
      <c r="K2" s="56"/>
    </row>
    <row r="3" spans="1:11" ht="51" customHeight="1">
      <c r="A3" s="109" t="s">
        <v>143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</row>
    <row r="4" spans="1:12" ht="24" customHeight="1">
      <c r="A4" s="107" t="s">
        <v>0</v>
      </c>
      <c r="B4" s="123" t="s">
        <v>88</v>
      </c>
      <c r="C4" s="123" t="s">
        <v>89</v>
      </c>
      <c r="D4" s="96" t="s">
        <v>90</v>
      </c>
      <c r="E4" s="96"/>
      <c r="F4" s="96"/>
      <c r="G4" s="96"/>
      <c r="H4" s="96"/>
      <c r="I4" s="96"/>
      <c r="J4" s="96"/>
      <c r="K4" s="96"/>
      <c r="L4" s="123" t="s">
        <v>217</v>
      </c>
    </row>
    <row r="5" spans="1:12" ht="16.5" customHeight="1">
      <c r="A5" s="107"/>
      <c r="B5" s="124"/>
      <c r="C5" s="124"/>
      <c r="D5" s="6"/>
      <c r="E5" s="126">
        <v>2020</v>
      </c>
      <c r="F5" s="127"/>
      <c r="G5" s="7">
        <v>2021</v>
      </c>
      <c r="H5" s="6">
        <v>2022</v>
      </c>
      <c r="I5" s="6">
        <v>2023</v>
      </c>
      <c r="J5" s="6">
        <v>2024</v>
      </c>
      <c r="K5" s="6">
        <v>2025</v>
      </c>
      <c r="L5" s="124"/>
    </row>
    <row r="6" spans="1:12" ht="36.75" customHeight="1">
      <c r="A6" s="107"/>
      <c r="B6" s="125"/>
      <c r="C6" s="125"/>
      <c r="D6" s="7" t="s">
        <v>139</v>
      </c>
      <c r="E6" s="7" t="s">
        <v>190</v>
      </c>
      <c r="F6" s="7" t="s">
        <v>191</v>
      </c>
      <c r="G6" s="7" t="s">
        <v>190</v>
      </c>
      <c r="H6" s="7" t="s">
        <v>190</v>
      </c>
      <c r="I6" s="7" t="s">
        <v>190</v>
      </c>
      <c r="J6" s="7" t="s">
        <v>190</v>
      </c>
      <c r="K6" s="7" t="s">
        <v>190</v>
      </c>
      <c r="L6" s="125"/>
    </row>
    <row r="7" spans="1:12" ht="26.25" customHeight="1">
      <c r="A7" s="84" t="s">
        <v>30</v>
      </c>
      <c r="B7" s="84"/>
      <c r="C7" s="84"/>
      <c r="D7" s="84"/>
      <c r="E7" s="84"/>
      <c r="F7" s="84"/>
      <c r="G7" s="84"/>
      <c r="H7" s="84"/>
      <c r="I7" s="84"/>
      <c r="J7" s="84"/>
      <c r="K7" s="84"/>
      <c r="L7" s="28"/>
    </row>
    <row r="8" spans="1:12" ht="60">
      <c r="A8" s="6" t="s">
        <v>91</v>
      </c>
      <c r="B8" s="8" t="s">
        <v>92</v>
      </c>
      <c r="C8" s="6" t="s">
        <v>93</v>
      </c>
      <c r="D8" s="9">
        <f>1236/42791*10000</f>
        <v>288.8457853286906</v>
      </c>
      <c r="E8" s="10">
        <v>320</v>
      </c>
      <c r="F8" s="10">
        <v>301</v>
      </c>
      <c r="G8" s="10">
        <v>335</v>
      </c>
      <c r="H8" s="10">
        <v>347</v>
      </c>
      <c r="I8" s="10">
        <v>363</v>
      </c>
      <c r="J8" s="10">
        <v>377</v>
      </c>
      <c r="K8" s="10">
        <v>393</v>
      </c>
      <c r="L8" s="7" t="s">
        <v>196</v>
      </c>
    </row>
    <row r="9" spans="1:12" ht="63.75">
      <c r="A9" s="6" t="s">
        <v>94</v>
      </c>
      <c r="B9" s="8" t="s">
        <v>95</v>
      </c>
      <c r="C9" s="6" t="s">
        <v>96</v>
      </c>
      <c r="D9" s="10">
        <v>44</v>
      </c>
      <c r="E9" s="71">
        <v>42</v>
      </c>
      <c r="F9" s="10">
        <v>44.1</v>
      </c>
      <c r="G9" s="10">
        <v>46</v>
      </c>
      <c r="H9" s="10">
        <v>46.7</v>
      </c>
      <c r="I9" s="10">
        <v>47.4</v>
      </c>
      <c r="J9" s="10">
        <v>48.1</v>
      </c>
      <c r="K9" s="10">
        <v>48.4</v>
      </c>
      <c r="L9" s="7" t="s">
        <v>219</v>
      </c>
    </row>
    <row r="10" spans="1:12" ht="27.75" customHeight="1">
      <c r="A10" s="116" t="s">
        <v>97</v>
      </c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28"/>
    </row>
    <row r="11" spans="1:12" ht="63.75">
      <c r="A11" s="11" t="s">
        <v>32</v>
      </c>
      <c r="B11" s="8" t="s">
        <v>154</v>
      </c>
      <c r="C11" s="6" t="s">
        <v>93</v>
      </c>
      <c r="D11" s="12">
        <v>5</v>
      </c>
      <c r="E11" s="12">
        <v>3</v>
      </c>
      <c r="F11" s="12">
        <v>3</v>
      </c>
      <c r="G11" s="12">
        <v>3</v>
      </c>
      <c r="H11" s="12">
        <v>3</v>
      </c>
      <c r="I11" s="12">
        <v>3</v>
      </c>
      <c r="J11" s="12">
        <v>3</v>
      </c>
      <c r="K11" s="12">
        <v>3</v>
      </c>
      <c r="L11" s="7" t="s">
        <v>219</v>
      </c>
    </row>
    <row r="12" spans="1:12" ht="24.75" customHeight="1">
      <c r="A12" s="11"/>
      <c r="B12" s="13" t="s">
        <v>98</v>
      </c>
      <c r="C12" s="6" t="s">
        <v>93</v>
      </c>
      <c r="D12" s="12">
        <v>6</v>
      </c>
      <c r="E12" s="12">
        <v>3</v>
      </c>
      <c r="F12" s="12">
        <v>5</v>
      </c>
      <c r="G12" s="12">
        <v>3</v>
      </c>
      <c r="H12" s="12">
        <v>3</v>
      </c>
      <c r="I12" s="12">
        <v>3</v>
      </c>
      <c r="J12" s="12">
        <v>3</v>
      </c>
      <c r="K12" s="12">
        <v>3</v>
      </c>
      <c r="L12" s="7" t="s">
        <v>219</v>
      </c>
    </row>
    <row r="13" spans="1:12" ht="76.5">
      <c r="A13" s="11" t="s">
        <v>34</v>
      </c>
      <c r="B13" s="8" t="s">
        <v>35</v>
      </c>
      <c r="C13" s="6"/>
      <c r="D13" s="14"/>
      <c r="E13" s="14"/>
      <c r="F13" s="14"/>
      <c r="G13" s="14"/>
      <c r="H13" s="14"/>
      <c r="I13" s="14"/>
      <c r="J13" s="14"/>
      <c r="K13" s="14"/>
      <c r="L13" s="28"/>
    </row>
    <row r="14" spans="1:12" ht="39" customHeight="1">
      <c r="A14" s="113" t="s">
        <v>99</v>
      </c>
      <c r="B14" s="15" t="s">
        <v>100</v>
      </c>
      <c r="C14" s="16"/>
      <c r="D14" s="14"/>
      <c r="E14" s="14"/>
      <c r="F14" s="14"/>
      <c r="G14" s="14"/>
      <c r="H14" s="14"/>
      <c r="I14" s="14"/>
      <c r="J14" s="14"/>
      <c r="K14" s="14"/>
      <c r="L14" s="28"/>
    </row>
    <row r="15" spans="1:12" ht="12.75">
      <c r="A15" s="113"/>
      <c r="B15" s="17" t="s">
        <v>101</v>
      </c>
      <c r="C15" s="16" t="s">
        <v>93</v>
      </c>
      <c r="D15" s="9">
        <v>17</v>
      </c>
      <c r="E15" s="9"/>
      <c r="F15" s="9"/>
      <c r="G15" s="9"/>
      <c r="H15" s="9"/>
      <c r="I15" s="9"/>
      <c r="J15" s="9"/>
      <c r="K15" s="9"/>
      <c r="L15" s="28"/>
    </row>
    <row r="16" spans="1:12" ht="17.25" customHeight="1">
      <c r="A16" s="113"/>
      <c r="B16" s="17" t="s">
        <v>102</v>
      </c>
      <c r="C16" s="16" t="s">
        <v>103</v>
      </c>
      <c r="D16" s="10">
        <v>843.4</v>
      </c>
      <c r="E16" s="10"/>
      <c r="F16" s="10"/>
      <c r="G16" s="10"/>
      <c r="H16" s="10"/>
      <c r="I16" s="10"/>
      <c r="J16" s="10"/>
      <c r="K16" s="10"/>
      <c r="L16" s="28"/>
    </row>
    <row r="17" spans="1:12" ht="63.75">
      <c r="A17" s="113" t="s">
        <v>104</v>
      </c>
      <c r="B17" s="15" t="s">
        <v>105</v>
      </c>
      <c r="C17" s="16"/>
      <c r="D17" s="14"/>
      <c r="E17" s="14"/>
      <c r="F17" s="14"/>
      <c r="G17" s="14"/>
      <c r="H17" s="14"/>
      <c r="I17" s="14"/>
      <c r="J17" s="14"/>
      <c r="K17" s="14"/>
      <c r="L17" s="28"/>
    </row>
    <row r="18" spans="1:12" ht="12.75">
      <c r="A18" s="113"/>
      <c r="B18" s="17" t="s">
        <v>101</v>
      </c>
      <c r="C18" s="16" t="s">
        <v>93</v>
      </c>
      <c r="D18" s="9">
        <v>8</v>
      </c>
      <c r="E18" s="9"/>
      <c r="F18" s="9">
        <v>8</v>
      </c>
      <c r="G18" s="9"/>
      <c r="H18" s="9"/>
      <c r="I18" s="9"/>
      <c r="J18" s="9"/>
      <c r="K18" s="9"/>
      <c r="L18" s="7"/>
    </row>
    <row r="19" spans="1:12" ht="25.5" customHeight="1">
      <c r="A19" s="113"/>
      <c r="B19" s="17" t="s">
        <v>102</v>
      </c>
      <c r="C19" s="16" t="s">
        <v>103</v>
      </c>
      <c r="D19" s="10">
        <v>1851.2</v>
      </c>
      <c r="E19" s="10"/>
      <c r="F19" s="10">
        <v>1591.7</v>
      </c>
      <c r="G19" s="10"/>
      <c r="H19" s="10"/>
      <c r="I19" s="10"/>
      <c r="J19" s="10"/>
      <c r="K19" s="10"/>
      <c r="L19" s="7"/>
    </row>
    <row r="20" spans="1:12" ht="13.5" customHeight="1">
      <c r="A20" s="116" t="s">
        <v>106</v>
      </c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28"/>
    </row>
    <row r="21" spans="1:12" ht="51">
      <c r="A21" s="11" t="s">
        <v>38</v>
      </c>
      <c r="B21" s="8" t="s">
        <v>39</v>
      </c>
      <c r="C21" s="6"/>
      <c r="D21" s="12"/>
      <c r="E21" s="12"/>
      <c r="F21" s="12"/>
      <c r="G21" s="12"/>
      <c r="H21" s="12"/>
      <c r="I21" s="12"/>
      <c r="J21" s="12"/>
      <c r="K21" s="12"/>
      <c r="L21" s="28"/>
    </row>
    <row r="22" spans="1:12" ht="24">
      <c r="A22" s="11"/>
      <c r="B22" s="18" t="s">
        <v>107</v>
      </c>
      <c r="C22" s="6" t="s">
        <v>93</v>
      </c>
      <c r="D22" s="12">
        <v>2670</v>
      </c>
      <c r="E22" s="12">
        <v>1100</v>
      </c>
      <c r="F22" s="12">
        <v>2436</v>
      </c>
      <c r="G22" s="12">
        <v>1100</v>
      </c>
      <c r="H22" s="12">
        <v>1100</v>
      </c>
      <c r="I22" s="12">
        <v>1100</v>
      </c>
      <c r="J22" s="12">
        <v>1100</v>
      </c>
      <c r="K22" s="12">
        <v>1100</v>
      </c>
      <c r="L22" s="7" t="s">
        <v>219</v>
      </c>
    </row>
    <row r="23" spans="1:12" ht="60">
      <c r="A23" s="11"/>
      <c r="B23" s="72" t="s">
        <v>192</v>
      </c>
      <c r="C23" s="6" t="s">
        <v>93</v>
      </c>
      <c r="D23" s="12">
        <v>41</v>
      </c>
      <c r="E23" s="12">
        <v>40</v>
      </c>
      <c r="F23" s="12" t="s">
        <v>193</v>
      </c>
      <c r="G23" s="12">
        <v>40</v>
      </c>
      <c r="H23" s="12">
        <v>40</v>
      </c>
      <c r="I23" s="12">
        <v>40</v>
      </c>
      <c r="J23" s="12">
        <v>40</v>
      </c>
      <c r="K23" s="12">
        <v>40</v>
      </c>
      <c r="L23" s="7" t="s">
        <v>196</v>
      </c>
    </row>
    <row r="24" spans="1:12" ht="129.75" customHeight="1">
      <c r="A24" s="113" t="s">
        <v>40</v>
      </c>
      <c r="B24" s="20" t="s">
        <v>108</v>
      </c>
      <c r="C24" s="6"/>
      <c r="D24" s="19"/>
      <c r="E24" s="19"/>
      <c r="F24" s="19"/>
      <c r="G24" s="19"/>
      <c r="H24" s="19"/>
      <c r="I24" s="19"/>
      <c r="J24" s="19"/>
      <c r="K24" s="19"/>
      <c r="L24" s="28"/>
    </row>
    <row r="25" spans="1:12" ht="24">
      <c r="A25" s="113"/>
      <c r="B25" s="18" t="s">
        <v>109</v>
      </c>
      <c r="C25" s="6" t="s">
        <v>93</v>
      </c>
      <c r="D25" s="12">
        <v>34</v>
      </c>
      <c r="E25" s="12">
        <v>25</v>
      </c>
      <c r="F25" s="12">
        <v>33</v>
      </c>
      <c r="G25" s="12">
        <v>25</v>
      </c>
      <c r="H25" s="12">
        <v>25</v>
      </c>
      <c r="I25" s="12">
        <v>25</v>
      </c>
      <c r="J25" s="12">
        <v>25</v>
      </c>
      <c r="K25" s="12">
        <v>25</v>
      </c>
      <c r="L25" s="7" t="s">
        <v>219</v>
      </c>
    </row>
    <row r="26" spans="1:12" ht="24">
      <c r="A26" s="113"/>
      <c r="B26" s="18" t="s">
        <v>110</v>
      </c>
      <c r="C26" s="6" t="s">
        <v>111</v>
      </c>
      <c r="D26" s="12">
        <v>605</v>
      </c>
      <c r="E26" s="12">
        <v>450</v>
      </c>
      <c r="F26" s="12">
        <v>509</v>
      </c>
      <c r="G26" s="12">
        <v>450</v>
      </c>
      <c r="H26" s="12">
        <v>450</v>
      </c>
      <c r="I26" s="12">
        <v>450</v>
      </c>
      <c r="J26" s="12">
        <v>450</v>
      </c>
      <c r="K26" s="12">
        <v>450</v>
      </c>
      <c r="L26" s="7" t="s">
        <v>219</v>
      </c>
    </row>
    <row r="27" spans="1:12" ht="89.25">
      <c r="A27" s="11" t="s">
        <v>42</v>
      </c>
      <c r="B27" s="8" t="s">
        <v>112</v>
      </c>
      <c r="C27" s="6" t="s">
        <v>113</v>
      </c>
      <c r="D27" s="12">
        <v>12</v>
      </c>
      <c r="E27" s="12">
        <v>12</v>
      </c>
      <c r="F27" s="12">
        <v>12</v>
      </c>
      <c r="G27" s="12">
        <v>12</v>
      </c>
      <c r="H27" s="12">
        <v>12</v>
      </c>
      <c r="I27" s="12">
        <v>12</v>
      </c>
      <c r="J27" s="12">
        <v>12</v>
      </c>
      <c r="K27" s="12">
        <v>12</v>
      </c>
      <c r="L27" s="7" t="s">
        <v>219</v>
      </c>
    </row>
    <row r="28" spans="1:12" ht="38.25">
      <c r="A28" s="11" t="s">
        <v>44</v>
      </c>
      <c r="B28" s="8" t="s">
        <v>45</v>
      </c>
      <c r="C28" s="6" t="s">
        <v>93</v>
      </c>
      <c r="D28" s="9">
        <v>2</v>
      </c>
      <c r="E28" s="9">
        <v>2</v>
      </c>
      <c r="F28" s="9">
        <v>3</v>
      </c>
      <c r="G28" s="9">
        <v>2</v>
      </c>
      <c r="H28" s="9">
        <v>2</v>
      </c>
      <c r="I28" s="9">
        <v>2</v>
      </c>
      <c r="J28" s="9">
        <v>2</v>
      </c>
      <c r="K28" s="9">
        <v>2</v>
      </c>
      <c r="L28" s="7" t="s">
        <v>224</v>
      </c>
    </row>
    <row r="29" spans="1:12" ht="67.5" customHeight="1">
      <c r="A29" s="11" t="s">
        <v>46</v>
      </c>
      <c r="B29" s="20" t="s">
        <v>194</v>
      </c>
      <c r="C29" s="6" t="s">
        <v>93</v>
      </c>
      <c r="D29" s="9">
        <v>0</v>
      </c>
      <c r="E29" s="9">
        <v>1</v>
      </c>
      <c r="F29" s="9">
        <v>2</v>
      </c>
      <c r="G29" s="9">
        <v>1</v>
      </c>
      <c r="H29" s="9">
        <v>1</v>
      </c>
      <c r="I29" s="9">
        <v>1</v>
      </c>
      <c r="J29" s="9">
        <v>1</v>
      </c>
      <c r="K29" s="9">
        <v>1</v>
      </c>
      <c r="L29" s="7" t="s">
        <v>224</v>
      </c>
    </row>
    <row r="30" spans="1:12" ht="38.25">
      <c r="A30" s="11" t="s">
        <v>48</v>
      </c>
      <c r="B30" s="20" t="s">
        <v>195</v>
      </c>
      <c r="C30" s="6" t="s">
        <v>93</v>
      </c>
      <c r="D30" s="9">
        <v>4</v>
      </c>
      <c r="E30" s="9">
        <v>4</v>
      </c>
      <c r="F30" s="9">
        <v>4</v>
      </c>
      <c r="G30" s="9">
        <v>4</v>
      </c>
      <c r="H30" s="9">
        <v>4</v>
      </c>
      <c r="I30" s="9">
        <v>4</v>
      </c>
      <c r="J30" s="9">
        <v>4</v>
      </c>
      <c r="K30" s="9">
        <v>4</v>
      </c>
      <c r="L30" s="7" t="s">
        <v>224</v>
      </c>
    </row>
    <row r="31" spans="1:12" ht="27" customHeight="1">
      <c r="A31" s="116" t="s">
        <v>114</v>
      </c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28"/>
    </row>
    <row r="32" spans="1:12" ht="58.5" customHeight="1">
      <c r="A32" s="11" t="s">
        <v>51</v>
      </c>
      <c r="B32" s="20" t="s">
        <v>115</v>
      </c>
      <c r="C32" s="6" t="s">
        <v>93</v>
      </c>
      <c r="D32" s="12">
        <v>2</v>
      </c>
      <c r="E32" s="12">
        <v>2</v>
      </c>
      <c r="F32" s="12">
        <v>2</v>
      </c>
      <c r="G32" s="12">
        <v>2</v>
      </c>
      <c r="H32" s="12">
        <v>2</v>
      </c>
      <c r="I32" s="12">
        <v>2</v>
      </c>
      <c r="J32" s="12">
        <v>2</v>
      </c>
      <c r="K32" s="12">
        <v>2</v>
      </c>
      <c r="L32" s="7" t="s">
        <v>224</v>
      </c>
    </row>
    <row r="33" spans="1:12" ht="63.75">
      <c r="A33" s="21" t="s">
        <v>52</v>
      </c>
      <c r="B33" s="20" t="s">
        <v>53</v>
      </c>
      <c r="C33" s="6" t="s">
        <v>93</v>
      </c>
      <c r="D33" s="12">
        <v>1</v>
      </c>
      <c r="E33" s="12">
        <v>1</v>
      </c>
      <c r="F33" s="12">
        <v>1</v>
      </c>
      <c r="G33" s="12">
        <v>1</v>
      </c>
      <c r="H33" s="12">
        <v>1</v>
      </c>
      <c r="I33" s="12">
        <v>1</v>
      </c>
      <c r="J33" s="12">
        <v>1</v>
      </c>
      <c r="K33" s="12">
        <v>1</v>
      </c>
      <c r="L33" s="7" t="s">
        <v>224</v>
      </c>
    </row>
    <row r="34" spans="1:12" ht="38.25">
      <c r="A34" s="21" t="s">
        <v>55</v>
      </c>
      <c r="B34" s="20" t="s">
        <v>140</v>
      </c>
      <c r="C34" s="6" t="s">
        <v>93</v>
      </c>
      <c r="D34" s="12" t="s">
        <v>141</v>
      </c>
      <c r="E34" s="12">
        <v>1</v>
      </c>
      <c r="F34" s="12">
        <v>1</v>
      </c>
      <c r="G34" s="12" t="s">
        <v>141</v>
      </c>
      <c r="H34" s="12" t="s">
        <v>141</v>
      </c>
      <c r="I34" s="12" t="s">
        <v>141</v>
      </c>
      <c r="J34" s="12" t="s">
        <v>141</v>
      </c>
      <c r="K34" s="12" t="s">
        <v>141</v>
      </c>
      <c r="L34" s="7" t="s">
        <v>224</v>
      </c>
    </row>
    <row r="35" spans="1:12" ht="38.25">
      <c r="A35" s="21" t="s">
        <v>56</v>
      </c>
      <c r="B35" s="20" t="s">
        <v>116</v>
      </c>
      <c r="C35" s="6" t="s">
        <v>93</v>
      </c>
      <c r="D35" s="12">
        <v>8</v>
      </c>
      <c r="E35" s="12">
        <v>8</v>
      </c>
      <c r="F35" s="12">
        <v>8</v>
      </c>
      <c r="G35" s="12">
        <v>8</v>
      </c>
      <c r="H35" s="12">
        <v>8</v>
      </c>
      <c r="I35" s="12">
        <v>8</v>
      </c>
      <c r="J35" s="12">
        <v>8</v>
      </c>
      <c r="K35" s="12">
        <v>8</v>
      </c>
      <c r="L35" s="28"/>
    </row>
    <row r="36" spans="1:12" ht="54.75" customHeight="1">
      <c r="A36" s="21" t="s">
        <v>117</v>
      </c>
      <c r="B36" s="20" t="s">
        <v>118</v>
      </c>
      <c r="C36" s="6" t="s">
        <v>96</v>
      </c>
      <c r="D36" s="12">
        <v>19</v>
      </c>
      <c r="E36" s="12">
        <v>19</v>
      </c>
      <c r="F36" s="12">
        <v>19</v>
      </c>
      <c r="G36" s="12">
        <v>19</v>
      </c>
      <c r="H36" s="12">
        <v>19</v>
      </c>
      <c r="I36" s="12">
        <v>19</v>
      </c>
      <c r="J36" s="12">
        <v>19</v>
      </c>
      <c r="K36" s="12">
        <v>19</v>
      </c>
      <c r="L36" s="28"/>
    </row>
    <row r="37" spans="1:12" ht="27" customHeight="1">
      <c r="A37" s="116" t="s">
        <v>119</v>
      </c>
      <c r="B37" s="116"/>
      <c r="C37" s="116"/>
      <c r="D37" s="116"/>
      <c r="E37" s="116"/>
      <c r="F37" s="116"/>
      <c r="G37" s="116"/>
      <c r="H37" s="116"/>
      <c r="I37" s="116"/>
      <c r="J37" s="116"/>
      <c r="K37" s="116"/>
      <c r="L37" s="28"/>
    </row>
    <row r="38" spans="1:12" ht="54.75" customHeight="1">
      <c r="A38" s="11" t="s">
        <v>59</v>
      </c>
      <c r="B38" s="8" t="s">
        <v>120</v>
      </c>
      <c r="C38" s="6" t="s">
        <v>93</v>
      </c>
      <c r="D38" s="12">
        <v>1</v>
      </c>
      <c r="E38" s="12"/>
      <c r="F38" s="12"/>
      <c r="G38" s="12">
        <v>1</v>
      </c>
      <c r="H38" s="12">
        <v>1</v>
      </c>
      <c r="I38" s="12">
        <v>1</v>
      </c>
      <c r="J38" s="12">
        <v>1</v>
      </c>
      <c r="K38" s="12">
        <v>1</v>
      </c>
      <c r="L38" s="28"/>
    </row>
    <row r="39" spans="1:12" ht="39" customHeight="1">
      <c r="A39" s="122" t="s">
        <v>149</v>
      </c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28"/>
    </row>
    <row r="40" spans="1:12" ht="51">
      <c r="A40" s="11" t="s">
        <v>7</v>
      </c>
      <c r="B40" s="29" t="s">
        <v>150</v>
      </c>
      <c r="C40" s="6" t="s">
        <v>93</v>
      </c>
      <c r="D40" s="12">
        <v>385</v>
      </c>
      <c r="E40" s="31" t="s">
        <v>151</v>
      </c>
      <c r="F40" s="31" t="s">
        <v>151</v>
      </c>
      <c r="G40" s="31" t="s">
        <v>152</v>
      </c>
      <c r="H40" s="12">
        <v>324</v>
      </c>
      <c r="I40" s="12">
        <v>324</v>
      </c>
      <c r="J40" s="12">
        <v>324</v>
      </c>
      <c r="K40" s="12">
        <v>324</v>
      </c>
      <c r="L40" s="7" t="s">
        <v>224</v>
      </c>
    </row>
    <row r="41" spans="1:12" s="4" customFormat="1" ht="12.75" customHeight="1">
      <c r="A41" s="116" t="s">
        <v>121</v>
      </c>
      <c r="B41" s="116"/>
      <c r="C41" s="116"/>
      <c r="D41" s="116"/>
      <c r="E41" s="116"/>
      <c r="F41" s="116"/>
      <c r="G41" s="116"/>
      <c r="H41" s="116"/>
      <c r="I41" s="116"/>
      <c r="J41" s="116"/>
      <c r="K41" s="116"/>
      <c r="L41" s="33"/>
    </row>
    <row r="42" spans="1:12" ht="25.5">
      <c r="A42" s="11" t="s">
        <v>63</v>
      </c>
      <c r="B42" s="8" t="s">
        <v>122</v>
      </c>
      <c r="C42" s="6" t="s">
        <v>93</v>
      </c>
      <c r="D42" s="12"/>
      <c r="E42" s="12"/>
      <c r="F42" s="12"/>
      <c r="G42" s="12"/>
      <c r="H42" s="12"/>
      <c r="I42" s="12"/>
      <c r="J42" s="12"/>
      <c r="K42" s="12"/>
      <c r="L42" s="28"/>
    </row>
    <row r="43" spans="1:12" ht="12.75" customHeight="1">
      <c r="A43" s="116" t="s">
        <v>123</v>
      </c>
      <c r="B43" s="116"/>
      <c r="C43" s="116"/>
      <c r="D43" s="116"/>
      <c r="E43" s="116"/>
      <c r="F43" s="116"/>
      <c r="G43" s="116"/>
      <c r="H43" s="116"/>
      <c r="I43" s="116"/>
      <c r="J43" s="116"/>
      <c r="K43" s="116"/>
      <c r="L43" s="28"/>
    </row>
    <row r="44" spans="1:12" ht="27.75" customHeight="1">
      <c r="A44" s="11" t="s">
        <v>67</v>
      </c>
      <c r="B44" s="8" t="s">
        <v>124</v>
      </c>
      <c r="C44" s="6" t="s">
        <v>103</v>
      </c>
      <c r="D44" s="10">
        <v>843.4</v>
      </c>
      <c r="E44" s="10"/>
      <c r="F44" s="10">
        <v>1639.1</v>
      </c>
      <c r="G44" s="10"/>
      <c r="H44" s="10"/>
      <c r="I44" s="10"/>
      <c r="J44" s="10"/>
      <c r="K44" s="10"/>
      <c r="L44" s="7" t="s">
        <v>224</v>
      </c>
    </row>
    <row r="45" spans="1:12" ht="40.5" customHeight="1">
      <c r="A45" s="84" t="s">
        <v>125</v>
      </c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28"/>
    </row>
    <row r="46" spans="1:12" ht="22.5" customHeight="1">
      <c r="A46" s="22" t="s">
        <v>170</v>
      </c>
      <c r="B46" s="23" t="s">
        <v>126</v>
      </c>
      <c r="C46" s="24" t="s">
        <v>93</v>
      </c>
      <c r="D46" s="25">
        <v>3</v>
      </c>
      <c r="E46" s="25">
        <v>2</v>
      </c>
      <c r="F46" s="25">
        <v>2</v>
      </c>
      <c r="G46" s="25">
        <v>2</v>
      </c>
      <c r="H46" s="25">
        <v>2</v>
      </c>
      <c r="I46" s="25">
        <v>2</v>
      </c>
      <c r="J46" s="25">
        <v>2</v>
      </c>
      <c r="K46" s="25">
        <v>2</v>
      </c>
      <c r="L46" s="7" t="s">
        <v>224</v>
      </c>
    </row>
    <row r="47" spans="1:12" ht="38.25">
      <c r="A47" s="22" t="s">
        <v>171</v>
      </c>
      <c r="B47" s="8" t="s">
        <v>127</v>
      </c>
      <c r="C47" s="24" t="s">
        <v>96</v>
      </c>
      <c r="D47" s="24">
        <v>100</v>
      </c>
      <c r="E47" s="24">
        <v>100</v>
      </c>
      <c r="F47" s="24">
        <v>100</v>
      </c>
      <c r="G47" s="24">
        <v>100</v>
      </c>
      <c r="H47" s="24">
        <v>100</v>
      </c>
      <c r="I47" s="24">
        <v>100</v>
      </c>
      <c r="J47" s="24">
        <v>100</v>
      </c>
      <c r="K47" s="24">
        <v>100</v>
      </c>
      <c r="L47" s="7" t="s">
        <v>224</v>
      </c>
    </row>
    <row r="48" spans="1:12" ht="25.5">
      <c r="A48" s="22" t="s">
        <v>172</v>
      </c>
      <c r="B48" s="23" t="s">
        <v>128</v>
      </c>
      <c r="C48" s="24" t="s">
        <v>93</v>
      </c>
      <c r="D48" s="26">
        <v>7</v>
      </c>
      <c r="E48" s="26">
        <v>5</v>
      </c>
      <c r="F48" s="26">
        <v>5</v>
      </c>
      <c r="G48" s="26">
        <v>5</v>
      </c>
      <c r="H48" s="26">
        <v>5</v>
      </c>
      <c r="I48" s="26">
        <v>5</v>
      </c>
      <c r="J48" s="26">
        <v>5</v>
      </c>
      <c r="K48" s="26">
        <v>5</v>
      </c>
      <c r="L48" s="7" t="s">
        <v>224</v>
      </c>
    </row>
    <row r="49" spans="1:12" ht="12.75" customHeight="1">
      <c r="A49" s="128" t="s">
        <v>173</v>
      </c>
      <c r="B49" s="23" t="s">
        <v>129</v>
      </c>
      <c r="C49" s="129" t="s">
        <v>93</v>
      </c>
      <c r="D49" s="26"/>
      <c r="E49" s="26"/>
      <c r="F49" s="26"/>
      <c r="G49" s="26"/>
      <c r="H49" s="26"/>
      <c r="I49" s="26"/>
      <c r="J49" s="26"/>
      <c r="K49" s="26"/>
      <c r="L49" s="28"/>
    </row>
    <row r="50" spans="1:12" ht="24">
      <c r="A50" s="128"/>
      <c r="B50" s="27" t="s">
        <v>130</v>
      </c>
      <c r="C50" s="129"/>
      <c r="D50" s="26">
        <v>6</v>
      </c>
      <c r="E50" s="26">
        <v>8</v>
      </c>
      <c r="F50" s="26">
        <v>9</v>
      </c>
      <c r="G50" s="26">
        <v>8</v>
      </c>
      <c r="H50" s="26">
        <v>8</v>
      </c>
      <c r="I50" s="26">
        <v>8</v>
      </c>
      <c r="J50" s="26">
        <v>8</v>
      </c>
      <c r="K50" s="26">
        <v>8</v>
      </c>
      <c r="L50" s="7" t="s">
        <v>224</v>
      </c>
    </row>
    <row r="51" spans="1:12" ht="24">
      <c r="A51" s="128"/>
      <c r="B51" s="27" t="s">
        <v>131</v>
      </c>
      <c r="C51" s="129" t="s">
        <v>93</v>
      </c>
      <c r="D51" s="26">
        <v>105</v>
      </c>
      <c r="E51" s="26">
        <v>85</v>
      </c>
      <c r="F51" s="26">
        <v>87</v>
      </c>
      <c r="G51" s="26">
        <v>85</v>
      </c>
      <c r="H51" s="26">
        <v>85</v>
      </c>
      <c r="I51" s="26">
        <v>85</v>
      </c>
      <c r="J51" s="26">
        <v>85</v>
      </c>
      <c r="K51" s="26">
        <v>85</v>
      </c>
      <c r="L51" s="7" t="s">
        <v>224</v>
      </c>
    </row>
    <row r="52" spans="1:12" ht="25.5">
      <c r="A52" s="22" t="s">
        <v>174</v>
      </c>
      <c r="B52" s="23" t="s">
        <v>132</v>
      </c>
      <c r="C52" s="24" t="s">
        <v>93</v>
      </c>
      <c r="D52" s="26">
        <v>3</v>
      </c>
      <c r="E52" s="26">
        <v>3</v>
      </c>
      <c r="F52" s="26">
        <v>3</v>
      </c>
      <c r="G52" s="26">
        <v>3</v>
      </c>
      <c r="H52" s="26">
        <v>3</v>
      </c>
      <c r="I52" s="26">
        <v>3</v>
      </c>
      <c r="J52" s="26">
        <v>3</v>
      </c>
      <c r="K52" s="26">
        <v>3</v>
      </c>
      <c r="L52" s="7" t="s">
        <v>224</v>
      </c>
    </row>
    <row r="53" spans="1:12" ht="51">
      <c r="A53" s="22" t="s">
        <v>175</v>
      </c>
      <c r="B53" s="23" t="s">
        <v>133</v>
      </c>
      <c r="C53" s="24" t="s">
        <v>93</v>
      </c>
      <c r="D53" s="26">
        <v>105</v>
      </c>
      <c r="E53" s="26">
        <v>90</v>
      </c>
      <c r="F53" s="26">
        <v>92</v>
      </c>
      <c r="G53" s="26">
        <v>90</v>
      </c>
      <c r="H53" s="26">
        <v>90</v>
      </c>
      <c r="I53" s="26">
        <v>90</v>
      </c>
      <c r="J53" s="26">
        <v>90</v>
      </c>
      <c r="K53" s="26">
        <v>90</v>
      </c>
      <c r="L53" s="7" t="s">
        <v>224</v>
      </c>
    </row>
    <row r="54" spans="1:12" ht="51">
      <c r="A54" s="22" t="s">
        <v>176</v>
      </c>
      <c r="B54" s="23" t="s">
        <v>134</v>
      </c>
      <c r="C54" s="24" t="s">
        <v>93</v>
      </c>
      <c r="D54" s="26">
        <v>4</v>
      </c>
      <c r="E54" s="26">
        <v>4</v>
      </c>
      <c r="F54" s="26">
        <v>4</v>
      </c>
      <c r="G54" s="26">
        <v>4</v>
      </c>
      <c r="H54" s="26">
        <v>4</v>
      </c>
      <c r="I54" s="26">
        <v>4</v>
      </c>
      <c r="J54" s="26">
        <v>4</v>
      </c>
      <c r="K54" s="26">
        <v>4</v>
      </c>
      <c r="L54" s="7" t="s">
        <v>224</v>
      </c>
    </row>
    <row r="55" spans="1:12" ht="38.25">
      <c r="A55" s="22" t="s">
        <v>177</v>
      </c>
      <c r="B55" s="8" t="s">
        <v>135</v>
      </c>
      <c r="C55" s="24" t="s">
        <v>93</v>
      </c>
      <c r="D55" s="26">
        <v>2</v>
      </c>
      <c r="E55" s="26">
        <v>6</v>
      </c>
      <c r="F55" s="26">
        <v>6</v>
      </c>
      <c r="G55" s="26">
        <v>6</v>
      </c>
      <c r="H55" s="26">
        <v>6</v>
      </c>
      <c r="I55" s="26">
        <v>6</v>
      </c>
      <c r="J55" s="26">
        <v>6</v>
      </c>
      <c r="K55" s="26">
        <v>6</v>
      </c>
      <c r="L55" s="7" t="s">
        <v>224</v>
      </c>
    </row>
    <row r="56" spans="1:12" ht="24">
      <c r="A56" s="22" t="s">
        <v>178</v>
      </c>
      <c r="B56" s="8" t="s">
        <v>136</v>
      </c>
      <c r="C56" s="24" t="s">
        <v>137</v>
      </c>
      <c r="D56" s="26"/>
      <c r="E56" s="26">
        <v>50</v>
      </c>
      <c r="F56" s="26">
        <v>368.21</v>
      </c>
      <c r="G56" s="26">
        <v>50</v>
      </c>
      <c r="H56" s="26">
        <v>50</v>
      </c>
      <c r="I56" s="26">
        <v>50</v>
      </c>
      <c r="J56" s="26">
        <v>50</v>
      </c>
      <c r="K56" s="26">
        <v>50</v>
      </c>
      <c r="L56" s="7" t="s">
        <v>224</v>
      </c>
    </row>
    <row r="57" spans="1:12" ht="27" customHeight="1">
      <c r="A57" s="84" t="s">
        <v>160</v>
      </c>
      <c r="B57" s="84"/>
      <c r="C57" s="84"/>
      <c r="D57" s="84"/>
      <c r="E57" s="84"/>
      <c r="F57" s="84"/>
      <c r="G57" s="84"/>
      <c r="H57" s="84"/>
      <c r="I57" s="84"/>
      <c r="J57" s="84"/>
      <c r="K57" s="84"/>
      <c r="L57" s="28"/>
    </row>
    <row r="58" spans="1:12" ht="27" customHeight="1">
      <c r="A58" s="22" t="s">
        <v>161</v>
      </c>
      <c r="B58" s="8" t="s">
        <v>162</v>
      </c>
      <c r="C58" s="24" t="s">
        <v>93</v>
      </c>
      <c r="D58" s="28"/>
      <c r="E58" s="28"/>
      <c r="F58" s="28"/>
      <c r="G58" s="33">
        <v>2</v>
      </c>
      <c r="H58" s="33">
        <v>2</v>
      </c>
      <c r="I58" s="28"/>
      <c r="J58" s="28"/>
      <c r="K58" s="28"/>
      <c r="L58" s="28"/>
    </row>
  </sheetData>
  <sheetProtection selectLockedCells="1" selectUnlockedCells="1"/>
  <mergeCells count="24">
    <mergeCell ref="L4:L6"/>
    <mergeCell ref="A4:A6"/>
    <mergeCell ref="A17:A19"/>
    <mergeCell ref="D4:K4"/>
    <mergeCell ref="A7:K7"/>
    <mergeCell ref="A57:K57"/>
    <mergeCell ref="A43:K43"/>
    <mergeCell ref="A41:K41"/>
    <mergeCell ref="A20:K20"/>
    <mergeCell ref="A49:A51"/>
    <mergeCell ref="C49:C51"/>
    <mergeCell ref="A45:K45"/>
    <mergeCell ref="A24:A26"/>
    <mergeCell ref="A31:K31"/>
    <mergeCell ref="B1:F1"/>
    <mergeCell ref="B2:F2"/>
    <mergeCell ref="A37:K37"/>
    <mergeCell ref="A39:K39"/>
    <mergeCell ref="C4:C6"/>
    <mergeCell ref="B4:B6"/>
    <mergeCell ref="E5:F5"/>
    <mergeCell ref="A10:K10"/>
    <mergeCell ref="A14:A16"/>
    <mergeCell ref="A3:K3"/>
  </mergeCells>
  <printOptions/>
  <pageMargins left="0.3937007874015748" right="0.3937007874015748" top="0.3937007874015748" bottom="0.3937007874015748" header="0.5118110236220472" footer="0.5118110236220472"/>
  <pageSetup horizontalDpi="300" verticalDpi="300" orientation="portrait" paperSize="9" r:id="rId1"/>
  <rowBreaks count="1" manualBreakCount="1">
    <brk id="3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tabSelected="1" workbookViewId="0" topLeftCell="A1">
      <pane xSplit="1" ySplit="7" topLeftCell="B11" activePane="bottomRight" state="frozen"/>
      <selection pane="topLeft" activeCell="A1" sqref="A1"/>
      <selection pane="topRight" activeCell="B1" sqref="B1"/>
      <selection pane="bottomLeft" activeCell="A9" sqref="A9"/>
      <selection pane="bottomRight" activeCell="J12" sqref="J12"/>
    </sheetView>
  </sheetViews>
  <sheetFormatPr defaultColWidth="9.33203125" defaultRowHeight="12.75"/>
  <cols>
    <col min="1" max="1" width="46.83203125" style="0" customWidth="1"/>
    <col min="2" max="2" width="12.16015625" style="0" customWidth="1"/>
    <col min="3" max="3" width="10.66015625" style="0" customWidth="1"/>
    <col min="4" max="4" width="12.83203125" style="0" customWidth="1"/>
    <col min="5" max="5" width="23.66015625" style="0" customWidth="1"/>
  </cols>
  <sheetData>
    <row r="1" spans="1:5" ht="12.75">
      <c r="A1" s="57"/>
      <c r="B1" s="57"/>
      <c r="E1" s="32" t="s">
        <v>179</v>
      </c>
    </row>
    <row r="2" spans="1:8" ht="30" customHeight="1">
      <c r="A2" s="121" t="s">
        <v>181</v>
      </c>
      <c r="B2" s="121"/>
      <c r="C2" s="121"/>
      <c r="D2" s="121"/>
      <c r="E2" s="121"/>
      <c r="F2" s="56"/>
      <c r="G2" s="56"/>
      <c r="H2" s="56"/>
    </row>
    <row r="4" spans="1:5" ht="12.75">
      <c r="A4" s="130" t="s">
        <v>183</v>
      </c>
      <c r="B4" s="130"/>
      <c r="C4" s="130"/>
      <c r="D4" s="130"/>
      <c r="E4" s="130"/>
    </row>
    <row r="6" spans="1:5" ht="15.75">
      <c r="A6" s="131" t="s">
        <v>184</v>
      </c>
      <c r="B6" s="133" t="s">
        <v>218</v>
      </c>
      <c r="C6" s="132">
        <v>2020</v>
      </c>
      <c r="D6" s="132"/>
      <c r="E6" s="131" t="s">
        <v>185</v>
      </c>
    </row>
    <row r="7" spans="1:5" ht="25.5">
      <c r="A7" s="131"/>
      <c r="B7" s="134"/>
      <c r="C7" s="58" t="s">
        <v>186</v>
      </c>
      <c r="D7" s="58" t="s">
        <v>187</v>
      </c>
      <c r="E7" s="131"/>
    </row>
    <row r="8" spans="1:5" ht="51">
      <c r="A8" s="75" t="s">
        <v>197</v>
      </c>
      <c r="B8" s="92">
        <v>1271</v>
      </c>
      <c r="C8" s="93">
        <v>1295</v>
      </c>
      <c r="D8" s="58">
        <v>1273</v>
      </c>
      <c r="E8" s="74" t="s">
        <v>202</v>
      </c>
    </row>
    <row r="9" spans="1:5" ht="51">
      <c r="A9" s="73" t="s">
        <v>199</v>
      </c>
      <c r="B9" s="82">
        <v>30</v>
      </c>
      <c r="C9" s="83">
        <v>30.6</v>
      </c>
      <c r="D9" s="58">
        <v>30.1</v>
      </c>
      <c r="E9" s="74" t="s">
        <v>202</v>
      </c>
    </row>
    <row r="10" spans="1:5" ht="38.25">
      <c r="A10" s="77" t="s">
        <v>200</v>
      </c>
      <c r="B10" s="82"/>
      <c r="C10" s="83">
        <v>313</v>
      </c>
      <c r="D10" s="58">
        <v>455</v>
      </c>
      <c r="E10" s="78">
        <f>D10/C10</f>
        <v>1.4536741214057507</v>
      </c>
    </row>
    <row r="11" spans="1:5" ht="38.25">
      <c r="A11" s="77" t="s">
        <v>201</v>
      </c>
      <c r="B11" s="92">
        <v>4110</v>
      </c>
      <c r="C11" s="83">
        <v>4276</v>
      </c>
      <c r="D11" s="58">
        <v>4635</v>
      </c>
      <c r="E11" s="78">
        <f aca="true" t="shared" si="0" ref="E11:E27">D11/C11</f>
        <v>1.0839569691300281</v>
      </c>
    </row>
    <row r="12" spans="1:5" ht="51">
      <c r="A12" s="75" t="s">
        <v>198</v>
      </c>
      <c r="B12" s="82">
        <v>42</v>
      </c>
      <c r="C12" s="79">
        <v>43</v>
      </c>
      <c r="D12" s="59">
        <v>44.8</v>
      </c>
      <c r="E12" s="78">
        <f t="shared" si="0"/>
        <v>1.041860465116279</v>
      </c>
    </row>
    <row r="13" spans="1:5" ht="76.5">
      <c r="A13" s="77" t="s">
        <v>223</v>
      </c>
      <c r="B13" s="80"/>
      <c r="C13" s="93">
        <v>79</v>
      </c>
      <c r="D13" s="135">
        <v>110</v>
      </c>
      <c r="E13" s="78">
        <f t="shared" si="0"/>
        <v>1.3924050632911393</v>
      </c>
    </row>
    <row r="14" spans="1:5" ht="38.25">
      <c r="A14" s="77" t="s">
        <v>205</v>
      </c>
      <c r="B14" s="80"/>
      <c r="C14" s="93">
        <v>235</v>
      </c>
      <c r="D14" s="135">
        <v>509</v>
      </c>
      <c r="E14" s="78">
        <f t="shared" si="0"/>
        <v>2.1659574468085108</v>
      </c>
    </row>
    <row r="15" spans="1:5" ht="63.75">
      <c r="A15" s="77" t="s">
        <v>206</v>
      </c>
      <c r="B15" s="80"/>
      <c r="C15" s="93">
        <v>42</v>
      </c>
      <c r="D15" s="135">
        <v>213</v>
      </c>
      <c r="E15" s="78">
        <f t="shared" si="0"/>
        <v>5.071428571428571</v>
      </c>
    </row>
    <row r="16" spans="1:5" ht="63.75">
      <c r="A16" s="77" t="s">
        <v>204</v>
      </c>
      <c r="B16" s="80"/>
      <c r="C16" s="93">
        <v>36</v>
      </c>
      <c r="D16" s="135">
        <v>38</v>
      </c>
      <c r="E16" s="78">
        <f t="shared" si="0"/>
        <v>1.0555555555555556</v>
      </c>
    </row>
    <row r="17" spans="1:5" ht="51">
      <c r="A17" s="77" t="s">
        <v>207</v>
      </c>
      <c r="B17" s="80"/>
      <c r="C17" s="93">
        <v>6</v>
      </c>
      <c r="D17" s="135">
        <v>14</v>
      </c>
      <c r="E17" s="78">
        <f t="shared" si="0"/>
        <v>2.3333333333333335</v>
      </c>
    </row>
    <row r="18" spans="1:5" ht="25.5">
      <c r="A18" s="76" t="s">
        <v>203</v>
      </c>
      <c r="B18" s="79">
        <v>1257</v>
      </c>
      <c r="C18" s="79">
        <v>334</v>
      </c>
      <c r="D18" s="81">
        <v>1092.6</v>
      </c>
      <c r="E18" s="78">
        <f t="shared" si="0"/>
        <v>3.2712574850299396</v>
      </c>
    </row>
    <row r="19" spans="1:5" ht="12.75">
      <c r="A19" s="75" t="s">
        <v>210</v>
      </c>
      <c r="B19" s="80">
        <v>25.02</v>
      </c>
      <c r="C19" s="79">
        <v>19.73</v>
      </c>
      <c r="D19" s="59">
        <v>19.98</v>
      </c>
      <c r="E19" s="78">
        <f t="shared" si="0"/>
        <v>1.0126710593005575</v>
      </c>
    </row>
    <row r="20" spans="1:5" ht="51">
      <c r="A20" s="77" t="s">
        <v>209</v>
      </c>
      <c r="B20" s="79">
        <f>14616.9+1325.9</f>
        <v>15942.8</v>
      </c>
      <c r="C20" s="79">
        <f>B20/100*3+B20</f>
        <v>16421.084</v>
      </c>
      <c r="D20" s="58">
        <f>12637.2+1231</f>
        <v>13868.2</v>
      </c>
      <c r="E20" s="78" t="s">
        <v>222</v>
      </c>
    </row>
    <row r="21" spans="1:5" ht="38.25">
      <c r="A21" s="80" t="s">
        <v>211</v>
      </c>
      <c r="B21" s="82">
        <v>38</v>
      </c>
      <c r="C21" s="79">
        <v>30</v>
      </c>
      <c r="D21" s="59">
        <v>32</v>
      </c>
      <c r="E21" s="78">
        <f t="shared" si="0"/>
        <v>1.0666666666666667</v>
      </c>
    </row>
    <row r="22" spans="1:5" ht="51">
      <c r="A22" s="80" t="s">
        <v>212</v>
      </c>
      <c r="B22" s="81">
        <v>35.5</v>
      </c>
      <c r="C22" s="73" t="s">
        <v>220</v>
      </c>
      <c r="D22" s="58">
        <v>37</v>
      </c>
      <c r="E22" s="78">
        <f>D22/B22</f>
        <v>1.0422535211267605</v>
      </c>
    </row>
    <row r="23" spans="1:5" ht="51">
      <c r="A23" s="80" t="s">
        <v>213</v>
      </c>
      <c r="B23" s="81">
        <v>17962.3</v>
      </c>
      <c r="C23" s="73" t="s">
        <v>221</v>
      </c>
      <c r="D23" s="58">
        <v>18385.5</v>
      </c>
      <c r="E23" s="78">
        <f>D23/B23</f>
        <v>1.0235604571797599</v>
      </c>
    </row>
    <row r="24" spans="1:5" ht="51">
      <c r="A24" s="80" t="s">
        <v>214</v>
      </c>
      <c r="B24" s="81">
        <v>4984</v>
      </c>
      <c r="C24" s="73" t="s">
        <v>221</v>
      </c>
      <c r="D24" s="58">
        <v>5077</v>
      </c>
      <c r="E24" s="78">
        <f>D24/B24</f>
        <v>1.0186597110754414</v>
      </c>
    </row>
    <row r="25" spans="1:5" ht="51">
      <c r="A25" s="80" t="s">
        <v>215</v>
      </c>
      <c r="B25" s="80">
        <v>7</v>
      </c>
      <c r="C25" s="79">
        <v>7</v>
      </c>
      <c r="D25" s="79">
        <v>7</v>
      </c>
      <c r="E25" s="78">
        <f t="shared" si="0"/>
        <v>1</v>
      </c>
    </row>
    <row r="26" spans="1:5" ht="38.25">
      <c r="A26" s="80" t="s">
        <v>216</v>
      </c>
      <c r="B26" s="83">
        <v>658</v>
      </c>
      <c r="C26" s="83">
        <v>677.7</v>
      </c>
      <c r="D26" s="81">
        <v>678</v>
      </c>
      <c r="E26" s="78">
        <f>D26/C26</f>
        <v>1.0004426737494465</v>
      </c>
    </row>
    <row r="27" spans="1:5" ht="25.5">
      <c r="A27" s="77" t="s">
        <v>208</v>
      </c>
      <c r="B27" s="80"/>
      <c r="C27" s="79">
        <v>1</v>
      </c>
      <c r="D27" s="59">
        <v>10</v>
      </c>
      <c r="E27" s="78">
        <f t="shared" si="0"/>
        <v>10</v>
      </c>
    </row>
    <row r="28" spans="1:5" ht="12.75">
      <c r="A28" s="60"/>
      <c r="B28" s="60"/>
      <c r="C28" s="60"/>
      <c r="D28" s="60"/>
      <c r="E28" s="61"/>
    </row>
    <row r="29" spans="1:5" ht="12.75">
      <c r="A29" s="60"/>
      <c r="B29" s="60"/>
      <c r="C29" s="62"/>
      <c r="D29" s="60"/>
      <c r="E29" s="61"/>
    </row>
    <row r="30" spans="1:5" ht="12.75">
      <c r="A30" s="60"/>
      <c r="B30" s="60"/>
      <c r="C30" s="60"/>
      <c r="D30" s="60"/>
      <c r="E30" s="61"/>
    </row>
    <row r="31" spans="1:5" ht="12.75">
      <c r="A31" s="60"/>
      <c r="B31" s="60"/>
      <c r="C31" s="60"/>
      <c r="D31" s="63"/>
      <c r="E31" s="64"/>
    </row>
    <row r="32" spans="1:5" ht="12.75">
      <c r="A32" s="55"/>
      <c r="B32" s="55"/>
      <c r="C32" s="61"/>
      <c r="D32" s="61"/>
      <c r="E32" s="61"/>
    </row>
    <row r="33" spans="1:5" ht="12.75">
      <c r="A33" s="60"/>
      <c r="B33" s="60"/>
      <c r="C33" s="60"/>
      <c r="D33" s="60"/>
      <c r="E33" s="61"/>
    </row>
    <row r="34" spans="1:5" ht="12.75">
      <c r="A34" s="65"/>
      <c r="B34" s="65"/>
      <c r="C34" s="61"/>
      <c r="D34" s="61"/>
      <c r="E34" s="61"/>
    </row>
    <row r="35" spans="1:5" ht="12.75">
      <c r="A35" s="65"/>
      <c r="B35" s="65"/>
      <c r="C35" s="61"/>
      <c r="D35" s="61"/>
      <c r="E35" s="61"/>
    </row>
    <row r="36" spans="1:5" ht="12.75">
      <c r="A36" s="55"/>
      <c r="B36" s="55"/>
      <c r="C36" s="61"/>
      <c r="D36" s="61"/>
      <c r="E36" s="61"/>
    </row>
    <row r="37" spans="1:5" ht="12.75">
      <c r="A37" s="60"/>
      <c r="B37" s="60"/>
      <c r="C37" s="62"/>
      <c r="D37" s="60"/>
      <c r="E37" s="61"/>
    </row>
    <row r="38" spans="1:5" ht="12.75">
      <c r="A38" s="60"/>
      <c r="B38" s="60"/>
      <c r="C38" s="60"/>
      <c r="D38" s="66"/>
      <c r="E38" s="67"/>
    </row>
    <row r="39" spans="1:5" ht="12.75">
      <c r="A39" s="55"/>
      <c r="B39" s="55"/>
      <c r="C39" s="61"/>
      <c r="D39" s="61"/>
      <c r="E39" s="61"/>
    </row>
    <row r="40" spans="1:5" ht="12.75">
      <c r="A40" s="68"/>
      <c r="B40" s="68"/>
      <c r="C40" s="62"/>
      <c r="D40" s="60"/>
      <c r="E40" s="61"/>
    </row>
    <row r="41" spans="1:5" ht="12.75">
      <c r="A41" s="68"/>
      <c r="B41" s="68"/>
      <c r="C41" s="60"/>
      <c r="D41" s="66"/>
      <c r="E41" s="67"/>
    </row>
  </sheetData>
  <mergeCells count="6">
    <mergeCell ref="A2:E2"/>
    <mergeCell ref="A4:E4"/>
    <mergeCell ref="A6:A7"/>
    <mergeCell ref="C6:D6"/>
    <mergeCell ref="E6:E7"/>
    <mergeCell ref="B6:B7"/>
  </mergeCells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Степанова</dc:creator>
  <cp:keywords/>
  <dc:description/>
  <cp:lastModifiedBy>12</cp:lastModifiedBy>
  <cp:lastPrinted>2021-03-10T11:30:03Z</cp:lastPrinted>
  <dcterms:created xsi:type="dcterms:W3CDTF">2018-12-20T11:19:06Z</dcterms:created>
  <dcterms:modified xsi:type="dcterms:W3CDTF">2021-03-11T11:08:56Z</dcterms:modified>
  <cp:category/>
  <cp:version/>
  <cp:contentType/>
  <cp:contentStatus/>
</cp:coreProperties>
</file>