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7890" activeTab="0"/>
  </bookViews>
  <sheets>
    <sheet name="Приложение 1" sheetId="1" r:id="rId1"/>
    <sheet name="Приложение 2 таб 10" sheetId="2" r:id="rId2"/>
    <sheet name="Приложение 3 таб 11" sheetId="3" r:id="rId3"/>
  </sheets>
  <definedNames>
    <definedName name="_xlnm.Print_Titles" localSheetId="0">'Приложение 1'!$4:$6</definedName>
    <definedName name="_xlnm.Print_Titles" localSheetId="1">'Приложение 2 таб 10'!$4:$6</definedName>
  </definedNames>
  <calcPr fullCalcOnLoad="1"/>
</workbook>
</file>

<file path=xl/sharedStrings.xml><?xml version="1.0" encoding="utf-8"?>
<sst xmlns="http://schemas.openxmlformats.org/spreadsheetml/2006/main" count="234" uniqueCount="105">
  <si>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</si>
  <si>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</si>
  <si>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</si>
  <si>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</si>
  <si>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</si>
  <si>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</si>
  <si>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</si>
  <si>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</si>
  <si>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</si>
  <si>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</si>
  <si>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</si>
  <si>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</si>
  <si>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</si>
  <si>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</si>
  <si>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</si>
  <si>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2.1.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</si>
  <si>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</si>
  <si>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</si>
  <si>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Финансовая поддержка организаций, образующих инфраструктуру поддержки субъектов малого и среднего предпринимательства</t>
  </si>
  <si>
    <t>Расширение доступа субъектов малого и среднего предпринимательства к финансовым ресурсам</t>
  </si>
  <si>
    <t>1.2.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</si>
  <si>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</si>
  <si>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2.2.</t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</si>
  <si>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</si>
  <si>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</si>
  <si>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</si>
  <si>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</si>
  <si>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</si>
  <si>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</si>
  <si>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</si>
  <si>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</si>
  <si>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</si>
  <si>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Комитет по управлению муниципальным имуществом и земельными ресурсами администрации</t>
  </si>
  <si>
    <t>Предоставление организациям, образующим 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</si>
  <si>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</si>
  <si>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1.1.4.</t>
  </si>
  <si>
    <t>1.1.5.</t>
  </si>
  <si>
    <t>Субсидирование части затрат субъектов малого и среднего предпринимательства, занимающихся социально значимыми видами деятельности</t>
  </si>
  <si>
    <t>Субсидирование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услуг).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</si>
  <si>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</si>
  <si>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отдел экономического развития и инвестиционной политики администрации, отдел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</si>
  <si>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</si>
  <si>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Отдел экономического развития и инвестиционной политики администрации, ФПМСП «Социально-деловой центр»</t>
  </si>
  <si>
    <t xml:space="preserve">Развитие и поддержка субъектов малого и среднего предпринимательства в монопрофильном муниципальном образовании Сланцевское городское поселение </t>
  </si>
  <si>
    <t>Подпрограмма 3
Создание условий для развития  предпринимательства</t>
  </si>
  <si>
    <t>3.1.</t>
  </si>
  <si>
    <t>Основное мероприятие 3.1.
Улучшение условий для предпринимательства в рамках реализации международных проектов</t>
  </si>
  <si>
    <t>3.1.1.</t>
  </si>
  <si>
    <t>Реализация мероприятий в рамках международного проекта ER45_FarmerCraft</t>
  </si>
  <si>
    <t>3.1.2.</t>
  </si>
  <si>
    <t>Реализация мероприятий в рамках международного проекта ER53_Narva-Slantsy Leisure Cluster</t>
  </si>
  <si>
    <t>Фактические расходы на отчетную дату (тыс.руб.)</t>
  </si>
  <si>
    <t>Выполнено на отчетную дату (тыс.руб.)</t>
  </si>
  <si>
    <t>Единица измерения</t>
  </si>
  <si>
    <t>Значение показателя (индикатора)</t>
  </si>
  <si>
    <t>I</t>
  </si>
  <si>
    <t>Число субъектов малого и среднего предпринимательства в расчете на 1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</si>
  <si>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</si>
  <si>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</si>
  <si>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</si>
  <si>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</si>
  <si>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количество СМиСП, получивших поддержку</t>
  </si>
  <si>
    <t>количество созданных рабочих мест</t>
  </si>
  <si>
    <t>Субсидирование затрат субъектов малого предпринимательства,  связанных с организацией предпринимательской деятельности или с уплатой первого взноса при заключении договоров лизинга оборудования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</si>
  <si>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</si>
  <si>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>Отчет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"на 2019 - 2025 годы за  2020 год</t>
  </si>
  <si>
    <t>план</t>
  </si>
  <si>
    <t>факт</t>
  </si>
  <si>
    <t>Предоставление организациям, образующим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</si>
  <si>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>количество оказанных консультаций</t>
  </si>
  <si>
    <t>Предоставление субсидий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</si>
  <si>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 xml:space="preserve"> </t>
  </si>
  <si>
    <t>количество организаций</t>
  </si>
  <si>
    <t>Улучшение условий для предпринимательства в рамках реализации международных проектов</t>
  </si>
  <si>
    <t>Реализация мероприятий в рамках международного проекта ER45_FarmerCraft (кол-во мероприятий)</t>
  </si>
  <si>
    <t>Реализация мероприятий в рамках международного проекта ER53_Narva-Slantsy Leisure Cluster (кол-во мероприятий)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</si>
  <si>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 и их значения за 2020 год</t>
  </si>
  <si>
    <t>Приложение 1</t>
  </si>
  <si>
    <t>Обоснование отклонения значения
целевого показателя (индикатора)</t>
  </si>
  <si>
    <t>Позаталель достигнут</t>
  </si>
  <si>
    <t>Приложение 3</t>
  </si>
  <si>
    <t>Отчет о достижении показателей эффективности муниципальной программы</t>
  </si>
  <si>
    <t xml:space="preserve">Наименование показателя </t>
  </si>
  <si>
    <t>Значение на начало года</t>
  </si>
  <si>
    <t>Примечания (причины отклонения)</t>
  </si>
  <si>
    <t xml:space="preserve">Плановое значение </t>
  </si>
  <si>
    <t xml:space="preserve">Фактическое значение </t>
  </si>
  <si>
    <t>Количество субъектов малого и среднего предпринимательства (включая индивидуальных предпринимателей) в расчёте на 1 тыс. человек населения</t>
  </si>
  <si>
    <t>Коэффициент «рождаемости» субъектов МСП</t>
  </si>
  <si>
    <t xml:space="preserve"> к отчету по муниципальной программе «Развитие и поддержка субъектов малого и среднего предпринимательства в монопрофильном муниципальном образовании Сланцевское городское поселение " на 2019 - 2025 годы и их значения за 2020 год</t>
  </si>
  <si>
    <t>Значение за год, предшедствующий отчетному</t>
  </si>
  <si>
    <t>Увеличение количества субъектов малого и среднего предпринимательства на территории Сланцевского городского поселения</t>
  </si>
  <si>
    <t xml:space="preserve"> + 0,5 - 1 % </t>
  </si>
  <si>
    <t>96,5% (показатель не достигнут в связи с ситуацией, вызванной COVID-19)</t>
  </si>
  <si>
    <t xml:space="preserve">Увеличение количества занятых в малом и среднем бизнесе </t>
  </si>
  <si>
    <t>Увеличение среднемесячной заработной платы работников в малом и среднем бизнесе (тыс. руб.)</t>
  </si>
  <si>
    <t xml:space="preserve"> + 1 - 2 % </t>
  </si>
  <si>
    <t>Прирост отгруженной продукции, выполненной работы, оказанных услуг в общем объеме  в малом и среднем бизнесе %</t>
  </si>
  <si>
    <t xml:space="preserve"> + 2 - 3 % </t>
  </si>
  <si>
    <t>Увеличение объема инвестиций в основной капитал субъектов малого и среднего предпринимательства (тыс. руб.)</t>
  </si>
  <si>
    <t xml:space="preserve"> + 3 - 5 % </t>
  </si>
  <si>
    <t>58% (показатель не достигнут в связи с ситуацией, вызванной COVID-19)</t>
  </si>
  <si>
    <t>Доля среднесписочной численности работников (без внешних совместителей), занятых у субъектов МСП в общей  численности занятого населения</t>
  </si>
  <si>
    <t>Оборот средних предприятий в постоянных ценах 2014 млн. руб.</t>
  </si>
  <si>
    <t>Показатель достигнут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</si>
</sst>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2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ont="1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9" fontId="2" fillId="0" borderId="11" xfId="0" applyNumberFormat="1" applyFont="1" applyBorder="1" applyAlignment="1">
      <alignment horizontal="left" wrapText="1"/>
    </xf>
    <xf numFmtId="164" fontId="0" fillId="0" borderId="11" xfId="0" applyNumberFormat="1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2" fontId="0" fillId="0" borderId="11" xfId="0" applyNumberFormat="1" applyFill="1" applyBorder="1" applyAlignment="1">
      <alignment wrapText="1"/>
    </xf>
    <xf numFmtId="0" fontId="2" fillId="0" borderId="10" xfId="0" applyFont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4" borderId="10" xfId="0" applyNumberFormat="1" applyFont="1" applyFill="1" applyBorder="1" applyAlignment="1">
      <alignment horizontal="center" vertical="center"/>
    </xf>
    <xf numFmtId="167" fontId="2" fillId="7" borderId="10" xfId="0" applyNumberFormat="1" applyFont="1" applyFill="1" applyBorder="1" applyAlignment="1">
      <alignment horizontal="center" vertical="center"/>
    </xf>
    <xf numFmtId="167" fontId="2" fillId="24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164" fontId="0" fillId="0" borderId="11" xfId="0" applyNumberFormat="1" applyFont="1" applyFill="1" applyBorder="1" applyAlignment="1">
      <alignment wrapText="1"/>
    </xf>
    <xf numFmtId="9" fontId="2" fillId="0" borderId="1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" fontId="0" fillId="0" borderId="11" xfId="0" applyNumberFormat="1" applyFill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8"/>
  <sheetViews>
    <sheetView showZeros="0" tabSelected="1" zoomScalePageLayoutView="0" workbookViewId="0" topLeftCell="A1">
      <pane xSplit="2" ySplit="5" topLeftCell="C10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32" sqref="M32"/>
    </sheetView>
  </sheetViews>
  <sheetFormatPr defaultColWidth="9.125" defaultRowHeight="12.75"/>
  <cols>
    <col min="1" max="1" width="4.75390625" style="1" customWidth="1"/>
    <col min="2" max="2" width="35.00390625" style="2" customWidth="1"/>
    <col min="3" max="3" width="30.875" style="6" hidden="1" customWidth="1"/>
    <col min="4" max="4" width="6.75390625" style="2" hidden="1" customWidth="1"/>
    <col min="5" max="5" width="7.125" style="2" hidden="1" customWidth="1"/>
    <col min="6" max="6" width="6.375" style="2" customWidth="1"/>
    <col min="7" max="7" width="12.00390625" style="2" bestFit="1" customWidth="1"/>
    <col min="8" max="8" width="11.125" style="2" customWidth="1"/>
    <col min="9" max="9" width="13.125" style="2" bestFit="1" customWidth="1"/>
    <col min="10" max="10" width="10.375" style="2" bestFit="1" customWidth="1"/>
    <col min="11" max="11" width="6.625" style="2" customWidth="1"/>
    <col min="12" max="12" width="12.375" style="2" bestFit="1" customWidth="1"/>
    <col min="13" max="13" width="11.125" style="2" customWidth="1"/>
    <col min="14" max="14" width="13.125" style="2" bestFit="1" customWidth="1"/>
    <col min="15" max="15" width="11.00390625" style="2" bestFit="1" customWidth="1"/>
    <col min="16" max="16" width="6.625" style="2" customWidth="1"/>
    <col min="17" max="17" width="12.375" style="2" bestFit="1" customWidth="1"/>
    <col min="18" max="18" width="11.125" style="2" customWidth="1"/>
    <col min="19" max="19" width="13.125" style="2" bestFit="1" customWidth="1"/>
    <col min="20" max="20" width="12.375" style="2" bestFit="1" customWidth="1"/>
    <col min="21" max="21" width="6.625" style="2" customWidth="1"/>
    <col min="22" max="16384" width="9.125" style="2" customWidth="1"/>
  </cols>
  <sheetData>
    <row r="1" ht="12.75">
      <c r="T1" s="2" t="s">
        <v>77</v>
      </c>
    </row>
    <row r="2" spans="1:21" ht="30.75" customHeight="1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6" customHeight="1" hidden="1">
      <c r="A3" s="3"/>
      <c r="B3" s="3"/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68.25" customHeight="1">
      <c r="A4" s="120"/>
      <c r="B4" s="127" t="s">
        <v>0</v>
      </c>
      <c r="C4" s="124" t="s">
        <v>1</v>
      </c>
      <c r="D4" s="125" t="s">
        <v>2</v>
      </c>
      <c r="E4" s="125"/>
      <c r="F4" s="10" t="s">
        <v>3</v>
      </c>
      <c r="G4" s="97" t="s">
        <v>4</v>
      </c>
      <c r="H4" s="97"/>
      <c r="I4" s="97"/>
      <c r="J4" s="97"/>
      <c r="K4" s="97"/>
      <c r="L4" s="97" t="s">
        <v>51</v>
      </c>
      <c r="M4" s="97"/>
      <c r="N4" s="97"/>
      <c r="O4" s="97"/>
      <c r="P4" s="97"/>
      <c r="Q4" s="97" t="s">
        <v>52</v>
      </c>
      <c r="R4" s="97"/>
      <c r="S4" s="97"/>
      <c r="T4" s="97"/>
      <c r="U4" s="97"/>
    </row>
    <row r="5" spans="1:21" ht="51">
      <c r="A5" s="120"/>
      <c r="B5" s="127"/>
      <c r="C5" s="124"/>
      <c r="D5" s="8" t="s">
        <v>5</v>
      </c>
      <c r="E5" s="8" t="s">
        <v>6</v>
      </c>
      <c r="F5" s="10"/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7</v>
      </c>
      <c r="M5" s="11" t="s">
        <v>8</v>
      </c>
      <c r="N5" s="11" t="s">
        <v>9</v>
      </c>
      <c r="O5" s="11" t="s">
        <v>10</v>
      </c>
      <c r="P5" s="11" t="s">
        <v>11</v>
      </c>
      <c r="Q5" s="11" t="s">
        <v>7</v>
      </c>
      <c r="R5" s="11" t="s">
        <v>8</v>
      </c>
      <c r="S5" s="11" t="s">
        <v>9</v>
      </c>
      <c r="T5" s="11" t="s">
        <v>10</v>
      </c>
      <c r="U5" s="11" t="s">
        <v>11</v>
      </c>
    </row>
    <row r="6" spans="1:21" ht="12.75">
      <c r="A6" s="7">
        <v>1</v>
      </c>
      <c r="B6" s="7">
        <v>2</v>
      </c>
      <c r="C6" s="9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7</v>
      </c>
      <c r="R6" s="7">
        <v>8</v>
      </c>
      <c r="S6" s="7">
        <v>9</v>
      </c>
      <c r="T6" s="7">
        <v>10</v>
      </c>
      <c r="U6" s="7">
        <v>11</v>
      </c>
    </row>
    <row r="7" spans="1:21" ht="81" customHeight="1" hidden="1">
      <c r="A7" s="120"/>
      <c r="B7" s="113" t="s">
        <v>43</v>
      </c>
      <c r="C7" s="103" t="s">
        <v>40</v>
      </c>
      <c r="D7" s="97">
        <v>2019</v>
      </c>
      <c r="E7" s="97">
        <v>2025</v>
      </c>
      <c r="F7" s="10">
        <v>2019</v>
      </c>
      <c r="G7" s="21">
        <f aca="true" t="shared" si="0" ref="G7:G13">H7+I7+J7+K7</f>
        <v>10727</v>
      </c>
      <c r="H7" s="21">
        <f aca="true" t="shared" si="1" ref="H7:H13">H15+H87</f>
        <v>0</v>
      </c>
      <c r="I7" s="21">
        <f aca="true" t="shared" si="2" ref="I7:J13">I15+I87+I127</f>
        <v>10000</v>
      </c>
      <c r="J7" s="21">
        <f t="shared" si="2"/>
        <v>727</v>
      </c>
      <c r="K7" s="18">
        <f>K15+K87</f>
        <v>0</v>
      </c>
      <c r="L7" s="21">
        <f aca="true" t="shared" si="3" ref="L7:L13">M7+N7+O7+P7</f>
        <v>10727</v>
      </c>
      <c r="M7" s="21">
        <f aca="true" t="shared" si="4" ref="M7:M13">M15+M87</f>
        <v>0</v>
      </c>
      <c r="N7" s="21">
        <f aca="true" t="shared" si="5" ref="N7:O13">N15+N87+N127</f>
        <v>10000</v>
      </c>
      <c r="O7" s="21">
        <f t="shared" si="5"/>
        <v>727</v>
      </c>
      <c r="P7" s="18">
        <f>P15+P87</f>
        <v>0</v>
      </c>
      <c r="Q7" s="21">
        <f aca="true" t="shared" si="6" ref="Q7:Q13">R7+S7+T7+U7</f>
        <v>10727</v>
      </c>
      <c r="R7" s="21">
        <f aca="true" t="shared" si="7" ref="R7:R13">R15+R87</f>
        <v>0</v>
      </c>
      <c r="S7" s="21">
        <f aca="true" t="shared" si="8" ref="S7:T13">S15+S87+S127</f>
        <v>10000</v>
      </c>
      <c r="T7" s="21">
        <f t="shared" si="8"/>
        <v>727</v>
      </c>
      <c r="U7" s="18">
        <f>U15+U87</f>
        <v>0</v>
      </c>
    </row>
    <row r="8" spans="1:21" ht="24" customHeight="1">
      <c r="A8" s="120"/>
      <c r="B8" s="113"/>
      <c r="C8" s="103"/>
      <c r="D8" s="97"/>
      <c r="E8" s="97"/>
      <c r="F8" s="10">
        <v>2020</v>
      </c>
      <c r="G8" s="21">
        <f t="shared" si="0"/>
        <v>10860.1</v>
      </c>
      <c r="H8" s="21">
        <f t="shared" si="1"/>
        <v>0</v>
      </c>
      <c r="I8" s="21">
        <f t="shared" si="2"/>
        <v>10000</v>
      </c>
      <c r="J8" s="21">
        <f t="shared" si="2"/>
        <v>860.0999999999999</v>
      </c>
      <c r="K8" s="18">
        <f>K16+K88</f>
        <v>0</v>
      </c>
      <c r="L8" s="21">
        <f t="shared" si="3"/>
        <v>10742.094159999999</v>
      </c>
      <c r="M8" s="21">
        <f t="shared" si="4"/>
        <v>0</v>
      </c>
      <c r="N8" s="21">
        <f t="shared" si="5"/>
        <v>9999.994159999998</v>
      </c>
      <c r="O8" s="21">
        <f t="shared" si="5"/>
        <v>742.1</v>
      </c>
      <c r="P8" s="18">
        <f>P16+P88</f>
        <v>0</v>
      </c>
      <c r="Q8" s="21">
        <f t="shared" si="6"/>
        <v>10742.094159999999</v>
      </c>
      <c r="R8" s="21">
        <f t="shared" si="7"/>
        <v>0</v>
      </c>
      <c r="S8" s="21">
        <f t="shared" si="8"/>
        <v>9999.994159999998</v>
      </c>
      <c r="T8" s="21">
        <f t="shared" si="8"/>
        <v>742.1</v>
      </c>
      <c r="U8" s="18">
        <f>U16+U88</f>
        <v>0</v>
      </c>
    </row>
    <row r="9" spans="1:21" ht="30.75" customHeight="1" hidden="1">
      <c r="A9" s="120"/>
      <c r="B9" s="113"/>
      <c r="C9" s="103"/>
      <c r="D9" s="97"/>
      <c r="E9" s="97"/>
      <c r="F9" s="10">
        <v>2021</v>
      </c>
      <c r="G9" s="21">
        <f t="shared" si="0"/>
        <v>12258.3</v>
      </c>
      <c r="H9" s="21">
        <f t="shared" si="1"/>
        <v>0</v>
      </c>
      <c r="I9" s="21">
        <f t="shared" si="2"/>
        <v>10000</v>
      </c>
      <c r="J9" s="21">
        <f t="shared" si="2"/>
        <v>2258.3</v>
      </c>
      <c r="K9" s="18">
        <f>K17+K89</f>
        <v>0</v>
      </c>
      <c r="L9" s="21">
        <f t="shared" si="3"/>
        <v>0</v>
      </c>
      <c r="M9" s="21">
        <f t="shared" si="4"/>
        <v>0</v>
      </c>
      <c r="N9" s="21">
        <f t="shared" si="5"/>
        <v>0</v>
      </c>
      <c r="O9" s="21">
        <f t="shared" si="5"/>
        <v>0</v>
      </c>
      <c r="P9" s="18">
        <f>P17+P89</f>
        <v>0</v>
      </c>
      <c r="Q9" s="21">
        <f t="shared" si="6"/>
        <v>0</v>
      </c>
      <c r="R9" s="21">
        <f t="shared" si="7"/>
        <v>0</v>
      </c>
      <c r="S9" s="21">
        <f t="shared" si="8"/>
        <v>0</v>
      </c>
      <c r="T9" s="21">
        <f t="shared" si="8"/>
        <v>0</v>
      </c>
      <c r="U9" s="18">
        <f>U17+U89</f>
        <v>0</v>
      </c>
    </row>
    <row r="10" spans="1:21" ht="12" customHeight="1" hidden="1">
      <c r="A10" s="120"/>
      <c r="B10" s="113"/>
      <c r="C10" s="103"/>
      <c r="D10" s="97"/>
      <c r="E10" s="97"/>
      <c r="F10" s="10">
        <v>2022</v>
      </c>
      <c r="G10" s="21">
        <f t="shared" si="0"/>
        <v>11548.962</v>
      </c>
      <c r="H10" s="21">
        <f t="shared" si="1"/>
        <v>0</v>
      </c>
      <c r="I10" s="21">
        <f t="shared" si="2"/>
        <v>9776</v>
      </c>
      <c r="J10" s="21">
        <f t="shared" si="2"/>
        <v>1772.962</v>
      </c>
      <c r="K10" s="18"/>
      <c r="L10" s="21">
        <f t="shared" si="3"/>
        <v>0</v>
      </c>
      <c r="M10" s="21">
        <f t="shared" si="4"/>
        <v>0</v>
      </c>
      <c r="N10" s="21">
        <f t="shared" si="5"/>
        <v>0</v>
      </c>
      <c r="O10" s="21">
        <f t="shared" si="5"/>
        <v>0</v>
      </c>
      <c r="P10" s="18"/>
      <c r="Q10" s="21">
        <f t="shared" si="6"/>
        <v>0</v>
      </c>
      <c r="R10" s="21">
        <f t="shared" si="7"/>
        <v>0</v>
      </c>
      <c r="S10" s="21">
        <f t="shared" si="8"/>
        <v>0</v>
      </c>
      <c r="T10" s="21">
        <f t="shared" si="8"/>
        <v>0</v>
      </c>
      <c r="U10" s="18"/>
    </row>
    <row r="11" spans="1:21" ht="48" customHeight="1" hidden="1">
      <c r="A11" s="120"/>
      <c r="B11" s="113"/>
      <c r="C11" s="103"/>
      <c r="D11" s="97"/>
      <c r="E11" s="97"/>
      <c r="F11" s="10">
        <v>2023</v>
      </c>
      <c r="G11" s="21">
        <f t="shared" si="0"/>
        <v>10502.8</v>
      </c>
      <c r="H11" s="21">
        <f t="shared" si="1"/>
        <v>0</v>
      </c>
      <c r="I11" s="21">
        <f t="shared" si="2"/>
        <v>9778</v>
      </c>
      <c r="J11" s="21">
        <f t="shared" si="2"/>
        <v>724.8000000000001</v>
      </c>
      <c r="K11" s="18"/>
      <c r="L11" s="21">
        <f t="shared" si="3"/>
        <v>0</v>
      </c>
      <c r="M11" s="21">
        <f t="shared" si="4"/>
        <v>0</v>
      </c>
      <c r="N11" s="21">
        <f t="shared" si="5"/>
        <v>0</v>
      </c>
      <c r="O11" s="21">
        <f t="shared" si="5"/>
        <v>0</v>
      </c>
      <c r="P11" s="18"/>
      <c r="Q11" s="21">
        <f t="shared" si="6"/>
        <v>0</v>
      </c>
      <c r="R11" s="21">
        <f t="shared" si="7"/>
        <v>0</v>
      </c>
      <c r="S11" s="21">
        <f t="shared" si="8"/>
        <v>0</v>
      </c>
      <c r="T11" s="21">
        <f t="shared" si="8"/>
        <v>0</v>
      </c>
      <c r="U11" s="18"/>
    </row>
    <row r="12" spans="1:21" ht="27.75" customHeight="1" hidden="1">
      <c r="A12" s="120"/>
      <c r="B12" s="113"/>
      <c r="C12" s="103"/>
      <c r="D12" s="97"/>
      <c r="E12" s="97"/>
      <c r="F12" s="10">
        <v>2024</v>
      </c>
      <c r="G12" s="21">
        <f t="shared" si="0"/>
        <v>864.009</v>
      </c>
      <c r="H12" s="21">
        <f t="shared" si="1"/>
        <v>0</v>
      </c>
      <c r="I12" s="21">
        <f t="shared" si="2"/>
        <v>0</v>
      </c>
      <c r="J12" s="21">
        <f t="shared" si="2"/>
        <v>864.009</v>
      </c>
      <c r="K12" s="18"/>
      <c r="L12" s="21">
        <f t="shared" si="3"/>
        <v>0</v>
      </c>
      <c r="M12" s="21">
        <f t="shared" si="4"/>
        <v>0</v>
      </c>
      <c r="N12" s="21">
        <f t="shared" si="5"/>
        <v>0</v>
      </c>
      <c r="O12" s="21">
        <f t="shared" si="5"/>
        <v>0</v>
      </c>
      <c r="P12" s="18"/>
      <c r="Q12" s="21">
        <f t="shared" si="6"/>
        <v>0</v>
      </c>
      <c r="R12" s="21">
        <f t="shared" si="7"/>
        <v>0</v>
      </c>
      <c r="S12" s="21">
        <f t="shared" si="8"/>
        <v>0</v>
      </c>
      <c r="T12" s="21">
        <f t="shared" si="8"/>
        <v>0</v>
      </c>
      <c r="U12" s="18"/>
    </row>
    <row r="13" spans="1:21" ht="27.75" customHeight="1" hidden="1">
      <c r="A13" s="120"/>
      <c r="B13" s="113"/>
      <c r="C13" s="103"/>
      <c r="D13" s="97"/>
      <c r="E13" s="97"/>
      <c r="F13" s="10">
        <v>2025</v>
      </c>
      <c r="G13" s="21">
        <f t="shared" si="0"/>
        <v>898.569</v>
      </c>
      <c r="H13" s="21">
        <f t="shared" si="1"/>
        <v>0</v>
      </c>
      <c r="I13" s="21">
        <f t="shared" si="2"/>
        <v>0</v>
      </c>
      <c r="J13" s="21">
        <f t="shared" si="2"/>
        <v>898.569</v>
      </c>
      <c r="K13" s="60"/>
      <c r="L13" s="21">
        <f t="shared" si="3"/>
        <v>0</v>
      </c>
      <c r="M13" s="21">
        <f t="shared" si="4"/>
        <v>0</v>
      </c>
      <c r="N13" s="21">
        <f t="shared" si="5"/>
        <v>0</v>
      </c>
      <c r="O13" s="21">
        <f t="shared" si="5"/>
        <v>0</v>
      </c>
      <c r="P13" s="60"/>
      <c r="Q13" s="21">
        <f t="shared" si="6"/>
        <v>0</v>
      </c>
      <c r="R13" s="21">
        <f t="shared" si="7"/>
        <v>0</v>
      </c>
      <c r="S13" s="21">
        <f t="shared" si="8"/>
        <v>0</v>
      </c>
      <c r="T13" s="21">
        <f t="shared" si="8"/>
        <v>0</v>
      </c>
      <c r="U13" s="60"/>
    </row>
    <row r="14" spans="1:21" ht="12.75" hidden="1">
      <c r="A14" s="120"/>
      <c r="B14" s="121" t="s">
        <v>12</v>
      </c>
      <c r="C14" s="121"/>
      <c r="D14" s="121"/>
      <c r="E14" s="121"/>
      <c r="F14" s="121"/>
      <c r="G14" s="21">
        <f>SUM(G7:G13)</f>
        <v>57659.74</v>
      </c>
      <c r="H14" s="21">
        <f>SUM(H7:H12)</f>
        <v>0</v>
      </c>
      <c r="I14" s="21">
        <f>SUM(I7:I13)</f>
        <v>49554</v>
      </c>
      <c r="J14" s="21">
        <f>SUM(J7:J13)</f>
        <v>8105.74</v>
      </c>
      <c r="K14" s="12">
        <f>SUM(K7:K12)</f>
        <v>0</v>
      </c>
      <c r="L14" s="21">
        <f>SUM(L7:L13)</f>
        <v>21469.09416</v>
      </c>
      <c r="M14" s="21">
        <f>SUM(M7:M12)</f>
        <v>0</v>
      </c>
      <c r="N14" s="21">
        <f>SUM(N7:N13)</f>
        <v>19999.99416</v>
      </c>
      <c r="O14" s="21">
        <f>SUM(O7:O13)</f>
        <v>1469.1</v>
      </c>
      <c r="P14" s="12">
        <f>SUM(P7:P12)</f>
        <v>0</v>
      </c>
      <c r="Q14" s="21">
        <f>SUM(Q7:Q13)</f>
        <v>21469.09416</v>
      </c>
      <c r="R14" s="21">
        <f>SUM(R7:R12)</f>
        <v>0</v>
      </c>
      <c r="S14" s="21">
        <f>SUM(S7:S13)</f>
        <v>19999.99416</v>
      </c>
      <c r="T14" s="21">
        <f>SUM(T7:T13)</f>
        <v>1469.1</v>
      </c>
      <c r="U14" s="12">
        <f>SUM(U7:U12)</f>
        <v>0</v>
      </c>
    </row>
    <row r="15" spans="1:21" ht="37.5" customHeight="1" hidden="1">
      <c r="A15" s="114">
        <v>1</v>
      </c>
      <c r="B15" s="113" t="s">
        <v>23</v>
      </c>
      <c r="C15" s="103" t="s">
        <v>40</v>
      </c>
      <c r="D15" s="97">
        <v>2019</v>
      </c>
      <c r="E15" s="97">
        <v>2025</v>
      </c>
      <c r="F15" s="10">
        <v>2019</v>
      </c>
      <c r="G15" s="22">
        <f aca="true" t="shared" si="9" ref="G15:G21">H15+I15+J15+K15</f>
        <v>10625</v>
      </c>
      <c r="H15" s="22">
        <f aca="true" t="shared" si="10" ref="H15:K16">H23+H71</f>
        <v>0</v>
      </c>
      <c r="I15" s="22">
        <f t="shared" si="10"/>
        <v>10000</v>
      </c>
      <c r="J15" s="22">
        <f t="shared" si="10"/>
        <v>625</v>
      </c>
      <c r="K15" s="17">
        <f t="shared" si="10"/>
        <v>0</v>
      </c>
      <c r="L15" s="22">
        <f aca="true" t="shared" si="11" ref="L15:L21">M15+N15+O15+P15</f>
        <v>10625</v>
      </c>
      <c r="M15" s="22">
        <f aca="true" t="shared" si="12" ref="M15:P16">M23+M71</f>
        <v>0</v>
      </c>
      <c r="N15" s="22">
        <f t="shared" si="12"/>
        <v>10000</v>
      </c>
      <c r="O15" s="22">
        <f t="shared" si="12"/>
        <v>625</v>
      </c>
      <c r="P15" s="17">
        <f t="shared" si="12"/>
        <v>0</v>
      </c>
      <c r="Q15" s="22">
        <f aca="true" t="shared" si="13" ref="Q15:Q21">R15+S15+T15+U15</f>
        <v>10625</v>
      </c>
      <c r="R15" s="22">
        <f aca="true" t="shared" si="14" ref="R15:U16">R23+R71</f>
        <v>0</v>
      </c>
      <c r="S15" s="22">
        <f t="shared" si="14"/>
        <v>10000</v>
      </c>
      <c r="T15" s="22">
        <f t="shared" si="14"/>
        <v>625</v>
      </c>
      <c r="U15" s="17">
        <f t="shared" si="14"/>
        <v>0</v>
      </c>
    </row>
    <row r="16" spans="1:21" ht="43.5" customHeight="1">
      <c r="A16" s="114"/>
      <c r="B16" s="113"/>
      <c r="C16" s="103"/>
      <c r="D16" s="97"/>
      <c r="E16" s="97"/>
      <c r="F16" s="10">
        <v>2020</v>
      </c>
      <c r="G16" s="22">
        <f t="shared" si="9"/>
        <v>10625</v>
      </c>
      <c r="H16" s="22">
        <f t="shared" si="10"/>
        <v>0</v>
      </c>
      <c r="I16" s="22">
        <f>I24+I72</f>
        <v>10000</v>
      </c>
      <c r="J16" s="22">
        <f t="shared" si="10"/>
        <v>625</v>
      </c>
      <c r="K16" s="17">
        <f t="shared" si="10"/>
        <v>0</v>
      </c>
      <c r="L16" s="22">
        <f t="shared" si="11"/>
        <v>10624.994159999998</v>
      </c>
      <c r="M16" s="22">
        <f t="shared" si="12"/>
        <v>0</v>
      </c>
      <c r="N16" s="22">
        <f t="shared" si="12"/>
        <v>9999.994159999998</v>
      </c>
      <c r="O16" s="22">
        <f t="shared" si="12"/>
        <v>625</v>
      </c>
      <c r="P16" s="17">
        <f t="shared" si="12"/>
        <v>0</v>
      </c>
      <c r="Q16" s="22">
        <f t="shared" si="13"/>
        <v>10624.994159999998</v>
      </c>
      <c r="R16" s="22">
        <f t="shared" si="14"/>
        <v>0</v>
      </c>
      <c r="S16" s="22">
        <f t="shared" si="14"/>
        <v>9999.994159999998</v>
      </c>
      <c r="T16" s="22">
        <f t="shared" si="14"/>
        <v>625</v>
      </c>
      <c r="U16" s="17">
        <f t="shared" si="14"/>
        <v>0</v>
      </c>
    </row>
    <row r="17" spans="1:21" ht="19.5" customHeight="1" hidden="1">
      <c r="A17" s="114"/>
      <c r="B17" s="113"/>
      <c r="C17" s="103"/>
      <c r="D17" s="97"/>
      <c r="E17" s="97"/>
      <c r="F17" s="10">
        <v>2021</v>
      </c>
      <c r="G17" s="22">
        <f t="shared" si="9"/>
        <v>10625</v>
      </c>
      <c r="H17" s="22">
        <f>H25+H77</f>
        <v>0</v>
      </c>
      <c r="I17" s="22">
        <f>I25+I73</f>
        <v>10000</v>
      </c>
      <c r="J17" s="22">
        <f>J25+J77</f>
        <v>625</v>
      </c>
      <c r="K17" s="17">
        <f>K25+K77</f>
        <v>0</v>
      </c>
      <c r="L17" s="22">
        <f t="shared" si="11"/>
        <v>0</v>
      </c>
      <c r="M17" s="22">
        <f>M25+M77</f>
        <v>0</v>
      </c>
      <c r="N17" s="22">
        <f>N25+N73</f>
        <v>0</v>
      </c>
      <c r="O17" s="22">
        <f>O25+O77</f>
        <v>0</v>
      </c>
      <c r="P17" s="17">
        <f>P25+P77</f>
        <v>0</v>
      </c>
      <c r="Q17" s="22">
        <f t="shared" si="13"/>
        <v>0</v>
      </c>
      <c r="R17" s="22">
        <f>R25+R77</f>
        <v>0</v>
      </c>
      <c r="S17" s="22">
        <f>S25+S73</f>
        <v>0</v>
      </c>
      <c r="T17" s="22">
        <f>T25+T77</f>
        <v>0</v>
      </c>
      <c r="U17" s="17">
        <f>U25+U77</f>
        <v>0</v>
      </c>
    </row>
    <row r="18" spans="1:21" ht="13.5" hidden="1">
      <c r="A18" s="114"/>
      <c r="B18" s="113"/>
      <c r="C18" s="103"/>
      <c r="D18" s="97"/>
      <c r="E18" s="97"/>
      <c r="F18" s="10">
        <v>2022</v>
      </c>
      <c r="G18" s="22">
        <f t="shared" si="9"/>
        <v>10453.3</v>
      </c>
      <c r="H18" s="22"/>
      <c r="I18" s="22">
        <f aca="true" t="shared" si="15" ref="I18:J21">I26+I78</f>
        <v>9776</v>
      </c>
      <c r="J18" s="22">
        <f t="shared" si="15"/>
        <v>677.3000000000001</v>
      </c>
      <c r="K18" s="17"/>
      <c r="L18" s="22">
        <f t="shared" si="11"/>
        <v>0</v>
      </c>
      <c r="M18" s="22"/>
      <c r="N18" s="22">
        <f aca="true" t="shared" si="16" ref="N18:O21">N26+N78</f>
        <v>0</v>
      </c>
      <c r="O18" s="22">
        <f t="shared" si="16"/>
        <v>0</v>
      </c>
      <c r="P18" s="17"/>
      <c r="Q18" s="22">
        <f t="shared" si="13"/>
        <v>0</v>
      </c>
      <c r="R18" s="22"/>
      <c r="S18" s="22">
        <f aca="true" t="shared" si="17" ref="S18:T21">S26+S78</f>
        <v>0</v>
      </c>
      <c r="T18" s="22">
        <f t="shared" si="17"/>
        <v>0</v>
      </c>
      <c r="U18" s="17"/>
    </row>
    <row r="19" spans="1:21" ht="116.25" customHeight="1" hidden="1">
      <c r="A19" s="114"/>
      <c r="B19" s="113"/>
      <c r="C19" s="103"/>
      <c r="D19" s="97"/>
      <c r="E19" s="97"/>
      <c r="F19" s="10">
        <v>2023</v>
      </c>
      <c r="G19" s="22">
        <f t="shared" si="9"/>
        <v>10466.8</v>
      </c>
      <c r="H19" s="22"/>
      <c r="I19" s="22">
        <f t="shared" si="15"/>
        <v>9778</v>
      </c>
      <c r="J19" s="22">
        <f t="shared" si="15"/>
        <v>688.8000000000001</v>
      </c>
      <c r="K19" s="17"/>
      <c r="L19" s="22">
        <f t="shared" si="11"/>
        <v>0</v>
      </c>
      <c r="M19" s="22"/>
      <c r="N19" s="22">
        <f t="shared" si="16"/>
        <v>0</v>
      </c>
      <c r="O19" s="22">
        <f t="shared" si="16"/>
        <v>0</v>
      </c>
      <c r="P19" s="17"/>
      <c r="Q19" s="22">
        <f t="shared" si="13"/>
        <v>0</v>
      </c>
      <c r="R19" s="22"/>
      <c r="S19" s="22">
        <f t="shared" si="17"/>
        <v>0</v>
      </c>
      <c r="T19" s="22">
        <f t="shared" si="17"/>
        <v>0</v>
      </c>
      <c r="U19" s="17"/>
    </row>
    <row r="20" spans="1:21" ht="13.5" hidden="1">
      <c r="A20" s="114"/>
      <c r="B20" s="113"/>
      <c r="C20" s="103"/>
      <c r="D20" s="97"/>
      <c r="E20" s="97"/>
      <c r="F20" s="10">
        <v>2024</v>
      </c>
      <c r="G20" s="22">
        <f t="shared" si="9"/>
        <v>741.623</v>
      </c>
      <c r="H20" s="22"/>
      <c r="I20" s="22">
        <f t="shared" si="15"/>
        <v>0</v>
      </c>
      <c r="J20" s="22">
        <f t="shared" si="15"/>
        <v>741.623</v>
      </c>
      <c r="K20" s="17"/>
      <c r="L20" s="22">
        <f t="shared" si="11"/>
        <v>0</v>
      </c>
      <c r="M20" s="22"/>
      <c r="N20" s="22">
        <f t="shared" si="16"/>
        <v>0</v>
      </c>
      <c r="O20" s="22">
        <f t="shared" si="16"/>
        <v>0</v>
      </c>
      <c r="P20" s="17"/>
      <c r="Q20" s="22">
        <f t="shared" si="13"/>
        <v>0</v>
      </c>
      <c r="R20" s="22"/>
      <c r="S20" s="22">
        <f t="shared" si="17"/>
        <v>0</v>
      </c>
      <c r="T20" s="22">
        <f t="shared" si="17"/>
        <v>0</v>
      </c>
      <c r="U20" s="17"/>
    </row>
    <row r="21" spans="1:21" ht="13.5" hidden="1">
      <c r="A21" s="114"/>
      <c r="B21" s="113"/>
      <c r="C21" s="103"/>
      <c r="D21" s="97"/>
      <c r="E21" s="97"/>
      <c r="F21" s="60">
        <v>2025</v>
      </c>
      <c r="G21" s="22">
        <f t="shared" si="9"/>
        <v>771.288</v>
      </c>
      <c r="H21" s="61"/>
      <c r="I21" s="22">
        <f t="shared" si="15"/>
        <v>0</v>
      </c>
      <c r="J21" s="22">
        <f t="shared" si="15"/>
        <v>771.288</v>
      </c>
      <c r="K21" s="60"/>
      <c r="L21" s="22">
        <f t="shared" si="11"/>
        <v>0</v>
      </c>
      <c r="M21" s="61"/>
      <c r="N21" s="22">
        <f t="shared" si="16"/>
        <v>0</v>
      </c>
      <c r="O21" s="22">
        <f t="shared" si="16"/>
        <v>0</v>
      </c>
      <c r="P21" s="60"/>
      <c r="Q21" s="22">
        <f t="shared" si="13"/>
        <v>0</v>
      </c>
      <c r="R21" s="61"/>
      <c r="S21" s="22">
        <f t="shared" si="17"/>
        <v>0</v>
      </c>
      <c r="T21" s="22">
        <f t="shared" si="17"/>
        <v>0</v>
      </c>
      <c r="U21" s="60"/>
    </row>
    <row r="22" spans="1:21" ht="15" customHeight="1" hidden="1">
      <c r="A22" s="114"/>
      <c r="B22" s="98" t="s">
        <v>13</v>
      </c>
      <c r="C22" s="98"/>
      <c r="D22" s="98"/>
      <c r="E22" s="98"/>
      <c r="F22" s="98"/>
      <c r="G22" s="21">
        <f aca="true" t="shared" si="18" ref="G22:U22">SUM(G15:G21)</f>
        <v>54308.011000000006</v>
      </c>
      <c r="H22" s="21">
        <f t="shared" si="18"/>
        <v>0</v>
      </c>
      <c r="I22" s="21">
        <f t="shared" si="18"/>
        <v>49554</v>
      </c>
      <c r="J22" s="21">
        <f t="shared" si="18"/>
        <v>4754.011</v>
      </c>
      <c r="K22" s="18">
        <f t="shared" si="18"/>
        <v>0</v>
      </c>
      <c r="L22" s="21">
        <f t="shared" si="18"/>
        <v>21249.99416</v>
      </c>
      <c r="M22" s="21">
        <f t="shared" si="18"/>
        <v>0</v>
      </c>
      <c r="N22" s="21">
        <f t="shared" si="18"/>
        <v>19999.99416</v>
      </c>
      <c r="O22" s="21">
        <f t="shared" si="18"/>
        <v>1250</v>
      </c>
      <c r="P22" s="18">
        <f t="shared" si="18"/>
        <v>0</v>
      </c>
      <c r="Q22" s="21">
        <f t="shared" si="18"/>
        <v>21249.99416</v>
      </c>
      <c r="R22" s="21">
        <f t="shared" si="18"/>
        <v>0</v>
      </c>
      <c r="S22" s="21">
        <f t="shared" si="18"/>
        <v>19999.99416</v>
      </c>
      <c r="T22" s="21">
        <f t="shared" si="18"/>
        <v>1250</v>
      </c>
      <c r="U22" s="18">
        <f t="shared" si="18"/>
        <v>0</v>
      </c>
    </row>
    <row r="23" spans="1:21" ht="103.5" customHeight="1" hidden="1">
      <c r="A23" s="114" t="s">
        <v>14</v>
      </c>
      <c r="B23" s="113" t="s">
        <v>19</v>
      </c>
      <c r="C23" s="103" t="s">
        <v>41</v>
      </c>
      <c r="D23" s="97">
        <v>2019</v>
      </c>
      <c r="E23" s="97">
        <v>2025</v>
      </c>
      <c r="F23" s="10">
        <v>2019</v>
      </c>
      <c r="G23" s="21">
        <f aca="true" t="shared" si="19" ref="G23:G61">H23+I23+J23+K23</f>
        <v>10625</v>
      </c>
      <c r="H23" s="62">
        <f aca="true" t="shared" si="20" ref="H23:H29">H31+H39+H55++H63</f>
        <v>0</v>
      </c>
      <c r="I23" s="62">
        <f>I31+I39+I55++I63+I47</f>
        <v>10000</v>
      </c>
      <c r="J23" s="62">
        <f>J31+J39+J55++J63+J47</f>
        <v>625</v>
      </c>
      <c r="K23" s="19">
        <f aca="true" t="shared" si="21" ref="K23:K30">K31+K39+K55++K63</f>
        <v>0</v>
      </c>
      <c r="L23" s="21">
        <f aca="true" t="shared" si="22" ref="L23:L38">M23+N23+O23+P23</f>
        <v>10625</v>
      </c>
      <c r="M23" s="62">
        <f aca="true" t="shared" si="23" ref="M23:M29">M31+M39+M55++M63</f>
        <v>0</v>
      </c>
      <c r="N23" s="62">
        <f aca="true" t="shared" si="24" ref="N23:O29">N31+N39+N55++N63+N47</f>
        <v>10000</v>
      </c>
      <c r="O23" s="62">
        <f t="shared" si="24"/>
        <v>625</v>
      </c>
      <c r="P23" s="19">
        <f aca="true" t="shared" si="25" ref="P23:P30">P31+P39+P55++P63</f>
        <v>0</v>
      </c>
      <c r="Q23" s="21">
        <f aca="true" t="shared" si="26" ref="Q23:Q38">R23+S23+T23+U23</f>
        <v>10625</v>
      </c>
      <c r="R23" s="62">
        <f aca="true" t="shared" si="27" ref="R23:R29">R31+R39+R55++R63</f>
        <v>0</v>
      </c>
      <c r="S23" s="62">
        <f aca="true" t="shared" si="28" ref="S23:T29">S31+S39+S55++S63+S47</f>
        <v>10000</v>
      </c>
      <c r="T23" s="62">
        <f t="shared" si="28"/>
        <v>625</v>
      </c>
      <c r="U23" s="19">
        <f aca="true" t="shared" si="29" ref="U23:U30">U31+U39+U55++U63</f>
        <v>0</v>
      </c>
    </row>
    <row r="24" spans="1:21" ht="108.75" customHeight="1">
      <c r="A24" s="114"/>
      <c r="B24" s="113"/>
      <c r="C24" s="103"/>
      <c r="D24" s="97"/>
      <c r="E24" s="97"/>
      <c r="F24" s="10">
        <v>2020</v>
      </c>
      <c r="G24" s="21">
        <f t="shared" si="19"/>
        <v>10625</v>
      </c>
      <c r="H24" s="62">
        <f t="shared" si="20"/>
        <v>0</v>
      </c>
      <c r="I24" s="62">
        <f aca="true" t="shared" si="30" ref="I24:J29">I32+I40+I56++I64+I48</f>
        <v>10000</v>
      </c>
      <c r="J24" s="62">
        <f t="shared" si="30"/>
        <v>625</v>
      </c>
      <c r="K24" s="19">
        <f t="shared" si="21"/>
        <v>0</v>
      </c>
      <c r="L24" s="21">
        <f t="shared" si="22"/>
        <v>10624.994159999998</v>
      </c>
      <c r="M24" s="62">
        <f t="shared" si="23"/>
        <v>0</v>
      </c>
      <c r="N24" s="62">
        <f t="shared" si="24"/>
        <v>9999.994159999998</v>
      </c>
      <c r="O24" s="62">
        <f t="shared" si="24"/>
        <v>625</v>
      </c>
      <c r="P24" s="19">
        <f t="shared" si="25"/>
        <v>0</v>
      </c>
      <c r="Q24" s="21">
        <f t="shared" si="26"/>
        <v>10624.994159999998</v>
      </c>
      <c r="R24" s="62">
        <f t="shared" si="27"/>
        <v>0</v>
      </c>
      <c r="S24" s="62">
        <f t="shared" si="28"/>
        <v>9999.994159999998</v>
      </c>
      <c r="T24" s="62">
        <f t="shared" si="28"/>
        <v>625</v>
      </c>
      <c r="U24" s="19">
        <f t="shared" si="29"/>
        <v>0</v>
      </c>
    </row>
    <row r="25" spans="1:21" ht="39" customHeight="1" hidden="1">
      <c r="A25" s="114"/>
      <c r="B25" s="113"/>
      <c r="C25" s="103"/>
      <c r="D25" s="97"/>
      <c r="E25" s="97"/>
      <c r="F25" s="10">
        <v>2021</v>
      </c>
      <c r="G25" s="21">
        <f t="shared" si="19"/>
        <v>10625</v>
      </c>
      <c r="H25" s="62">
        <f t="shared" si="20"/>
        <v>0</v>
      </c>
      <c r="I25" s="62">
        <f t="shared" si="30"/>
        <v>10000</v>
      </c>
      <c r="J25" s="62">
        <f t="shared" si="30"/>
        <v>625</v>
      </c>
      <c r="K25" s="19">
        <f t="shared" si="21"/>
        <v>0</v>
      </c>
      <c r="L25" s="21">
        <f t="shared" si="22"/>
        <v>0</v>
      </c>
      <c r="M25" s="62">
        <f t="shared" si="23"/>
        <v>0</v>
      </c>
      <c r="N25" s="62">
        <f t="shared" si="24"/>
        <v>0</v>
      </c>
      <c r="O25" s="62">
        <f t="shared" si="24"/>
        <v>0</v>
      </c>
      <c r="P25" s="19">
        <f t="shared" si="25"/>
        <v>0</v>
      </c>
      <c r="Q25" s="21">
        <f t="shared" si="26"/>
        <v>0</v>
      </c>
      <c r="R25" s="62">
        <f t="shared" si="27"/>
        <v>0</v>
      </c>
      <c r="S25" s="62">
        <f t="shared" si="28"/>
        <v>0</v>
      </c>
      <c r="T25" s="62">
        <f t="shared" si="28"/>
        <v>0</v>
      </c>
      <c r="U25" s="19">
        <f t="shared" si="29"/>
        <v>0</v>
      </c>
    </row>
    <row r="26" spans="1:21" ht="12.75" hidden="1">
      <c r="A26" s="114"/>
      <c r="B26" s="113"/>
      <c r="C26" s="103"/>
      <c r="D26" s="97"/>
      <c r="E26" s="97"/>
      <c r="F26" s="10">
        <v>2022</v>
      </c>
      <c r="G26" s="21">
        <f t="shared" si="19"/>
        <v>10453.3</v>
      </c>
      <c r="H26" s="62">
        <f t="shared" si="20"/>
        <v>0</v>
      </c>
      <c r="I26" s="62">
        <f t="shared" si="30"/>
        <v>9776</v>
      </c>
      <c r="J26" s="62">
        <f>J34+J42+J58++J66+J50</f>
        <v>677.3000000000001</v>
      </c>
      <c r="K26" s="19">
        <f t="shared" si="21"/>
        <v>0</v>
      </c>
      <c r="L26" s="21">
        <f t="shared" si="22"/>
        <v>0</v>
      </c>
      <c r="M26" s="62">
        <f t="shared" si="23"/>
        <v>0</v>
      </c>
      <c r="N26" s="62">
        <f t="shared" si="24"/>
        <v>0</v>
      </c>
      <c r="O26" s="62">
        <f t="shared" si="24"/>
        <v>0</v>
      </c>
      <c r="P26" s="19">
        <f t="shared" si="25"/>
        <v>0</v>
      </c>
      <c r="Q26" s="21">
        <f t="shared" si="26"/>
        <v>0</v>
      </c>
      <c r="R26" s="62">
        <f t="shared" si="27"/>
        <v>0</v>
      </c>
      <c r="S26" s="62">
        <f t="shared" si="28"/>
        <v>0</v>
      </c>
      <c r="T26" s="62">
        <f t="shared" si="28"/>
        <v>0</v>
      </c>
      <c r="U26" s="19">
        <f t="shared" si="29"/>
        <v>0</v>
      </c>
    </row>
    <row r="27" spans="1:21" ht="63" customHeight="1" hidden="1">
      <c r="A27" s="114"/>
      <c r="B27" s="113"/>
      <c r="C27" s="103"/>
      <c r="D27" s="97"/>
      <c r="E27" s="97"/>
      <c r="F27" s="10">
        <v>2023</v>
      </c>
      <c r="G27" s="21">
        <f t="shared" si="19"/>
        <v>10466.8</v>
      </c>
      <c r="H27" s="62">
        <f t="shared" si="20"/>
        <v>0</v>
      </c>
      <c r="I27" s="62">
        <f t="shared" si="30"/>
        <v>9778</v>
      </c>
      <c r="J27" s="62">
        <f>J35+J43+J59++J67+J51</f>
        <v>688.8000000000001</v>
      </c>
      <c r="K27" s="19">
        <f t="shared" si="21"/>
        <v>0</v>
      </c>
      <c r="L27" s="21">
        <f t="shared" si="22"/>
        <v>0</v>
      </c>
      <c r="M27" s="62">
        <f t="shared" si="23"/>
        <v>0</v>
      </c>
      <c r="N27" s="62">
        <f t="shared" si="24"/>
        <v>0</v>
      </c>
      <c r="O27" s="62">
        <f t="shared" si="24"/>
        <v>0</v>
      </c>
      <c r="P27" s="19">
        <f t="shared" si="25"/>
        <v>0</v>
      </c>
      <c r="Q27" s="21">
        <f t="shared" si="26"/>
        <v>0</v>
      </c>
      <c r="R27" s="62">
        <f t="shared" si="27"/>
        <v>0</v>
      </c>
      <c r="S27" s="62">
        <f t="shared" si="28"/>
        <v>0</v>
      </c>
      <c r="T27" s="62">
        <f t="shared" si="28"/>
        <v>0</v>
      </c>
      <c r="U27" s="19">
        <f t="shared" si="29"/>
        <v>0</v>
      </c>
    </row>
    <row r="28" spans="1:21" ht="0.75" customHeight="1" hidden="1">
      <c r="A28" s="114"/>
      <c r="B28" s="113"/>
      <c r="C28" s="103"/>
      <c r="D28" s="97"/>
      <c r="E28" s="97"/>
      <c r="F28" s="10">
        <v>2024</v>
      </c>
      <c r="G28" s="21">
        <f t="shared" si="19"/>
        <v>741.623</v>
      </c>
      <c r="H28" s="62">
        <f t="shared" si="20"/>
        <v>0</v>
      </c>
      <c r="I28" s="62">
        <f t="shared" si="30"/>
        <v>0</v>
      </c>
      <c r="J28" s="62">
        <f>J36+J44+J60++J68+J52</f>
        <v>741.623</v>
      </c>
      <c r="K28" s="19">
        <f t="shared" si="21"/>
        <v>0</v>
      </c>
      <c r="L28" s="21">
        <f t="shared" si="22"/>
        <v>0</v>
      </c>
      <c r="M28" s="62">
        <f t="shared" si="23"/>
        <v>0</v>
      </c>
      <c r="N28" s="62">
        <f t="shared" si="24"/>
        <v>0</v>
      </c>
      <c r="O28" s="62">
        <f t="shared" si="24"/>
        <v>0</v>
      </c>
      <c r="P28" s="19">
        <f t="shared" si="25"/>
        <v>0</v>
      </c>
      <c r="Q28" s="21">
        <f t="shared" si="26"/>
        <v>0</v>
      </c>
      <c r="R28" s="62">
        <f t="shared" si="27"/>
        <v>0</v>
      </c>
      <c r="S28" s="62">
        <f t="shared" si="28"/>
        <v>0</v>
      </c>
      <c r="T28" s="62">
        <f t="shared" si="28"/>
        <v>0</v>
      </c>
      <c r="U28" s="19">
        <f t="shared" si="29"/>
        <v>0</v>
      </c>
    </row>
    <row r="29" spans="1:21" ht="24" customHeight="1" hidden="1">
      <c r="A29" s="114"/>
      <c r="B29" s="113"/>
      <c r="C29" s="103"/>
      <c r="D29" s="97"/>
      <c r="E29" s="97"/>
      <c r="F29" s="10">
        <v>2025</v>
      </c>
      <c r="G29" s="21">
        <f t="shared" si="19"/>
        <v>771.288</v>
      </c>
      <c r="H29" s="62">
        <f t="shared" si="20"/>
        <v>0</v>
      </c>
      <c r="I29" s="62">
        <f t="shared" si="30"/>
        <v>0</v>
      </c>
      <c r="J29" s="62">
        <f>J37+J45+J61++J69+J53</f>
        <v>771.288</v>
      </c>
      <c r="K29" s="19">
        <f t="shared" si="21"/>
        <v>0</v>
      </c>
      <c r="L29" s="21">
        <f t="shared" si="22"/>
        <v>0</v>
      </c>
      <c r="M29" s="62">
        <f t="shared" si="23"/>
        <v>0</v>
      </c>
      <c r="N29" s="62">
        <f t="shared" si="24"/>
        <v>0</v>
      </c>
      <c r="O29" s="62">
        <f t="shared" si="24"/>
        <v>0</v>
      </c>
      <c r="P29" s="19">
        <f t="shared" si="25"/>
        <v>0</v>
      </c>
      <c r="Q29" s="21">
        <f t="shared" si="26"/>
        <v>0</v>
      </c>
      <c r="R29" s="62">
        <f t="shared" si="27"/>
        <v>0</v>
      </c>
      <c r="S29" s="62">
        <f t="shared" si="28"/>
        <v>0</v>
      </c>
      <c r="T29" s="62">
        <f t="shared" si="28"/>
        <v>0</v>
      </c>
      <c r="U29" s="19">
        <f t="shared" si="29"/>
        <v>0</v>
      </c>
    </row>
    <row r="30" spans="1:21" s="4" customFormat="1" ht="12.75" hidden="1">
      <c r="A30" s="114"/>
      <c r="B30" s="98" t="s">
        <v>13</v>
      </c>
      <c r="C30" s="98"/>
      <c r="D30" s="98"/>
      <c r="E30" s="98"/>
      <c r="F30" s="98"/>
      <c r="G30" s="21">
        <f>H30+I30+J30+K30</f>
        <v>54308.011</v>
      </c>
      <c r="H30" s="21">
        <f>SUM(H23:H29)</f>
        <v>0</v>
      </c>
      <c r="I30" s="21">
        <f>SUM(I23:I29)</f>
        <v>49554</v>
      </c>
      <c r="J30" s="21">
        <f>SUM(J23:J29)</f>
        <v>4754.011</v>
      </c>
      <c r="K30" s="18">
        <f t="shared" si="21"/>
        <v>0</v>
      </c>
      <c r="L30" s="21">
        <f t="shared" si="22"/>
        <v>21249.99416</v>
      </c>
      <c r="M30" s="21">
        <f>SUM(M23:M29)</f>
        <v>0</v>
      </c>
      <c r="N30" s="21">
        <f>SUM(N23:N29)</f>
        <v>19999.99416</v>
      </c>
      <c r="O30" s="21">
        <f>SUM(O23:O29)</f>
        <v>1250</v>
      </c>
      <c r="P30" s="18">
        <f t="shared" si="25"/>
        <v>0</v>
      </c>
      <c r="Q30" s="21">
        <f t="shared" si="26"/>
        <v>21249.99416</v>
      </c>
      <c r="R30" s="21">
        <f>SUM(R23:R29)</f>
        <v>0</v>
      </c>
      <c r="S30" s="21">
        <f>SUM(S23:S29)</f>
        <v>19999.99416</v>
      </c>
      <c r="T30" s="21">
        <f>SUM(T23:T29)</f>
        <v>1250</v>
      </c>
      <c r="U30" s="18">
        <f t="shared" si="29"/>
        <v>0</v>
      </c>
    </row>
    <row r="31" spans="1:21" s="4" customFormat="1" ht="75.75" customHeight="1" hidden="1">
      <c r="A31" s="99" t="s">
        <v>24</v>
      </c>
      <c r="B31" s="115" t="s">
        <v>39</v>
      </c>
      <c r="C31" s="103" t="s">
        <v>41</v>
      </c>
      <c r="D31" s="97">
        <v>2019</v>
      </c>
      <c r="E31" s="97">
        <v>2025</v>
      </c>
      <c r="F31" s="10">
        <v>2019</v>
      </c>
      <c r="G31" s="62">
        <f t="shared" si="19"/>
        <v>4325</v>
      </c>
      <c r="H31" s="62"/>
      <c r="I31" s="62">
        <v>4000</v>
      </c>
      <c r="J31" s="62">
        <v>325</v>
      </c>
      <c r="K31" s="81">
        <v>0</v>
      </c>
      <c r="L31" s="62">
        <f t="shared" si="22"/>
        <v>4325</v>
      </c>
      <c r="M31" s="62"/>
      <c r="N31" s="62">
        <v>4000</v>
      </c>
      <c r="O31" s="62">
        <v>325</v>
      </c>
      <c r="P31" s="81">
        <v>0</v>
      </c>
      <c r="Q31" s="62">
        <f t="shared" si="26"/>
        <v>4325</v>
      </c>
      <c r="R31" s="62"/>
      <c r="S31" s="62">
        <v>4000</v>
      </c>
      <c r="T31" s="62">
        <v>325</v>
      </c>
      <c r="U31" s="13">
        <v>0</v>
      </c>
    </row>
    <row r="32" spans="1:21" s="4" customFormat="1" ht="120.75" customHeight="1">
      <c r="A32" s="99"/>
      <c r="B32" s="115"/>
      <c r="C32" s="103"/>
      <c r="D32" s="97"/>
      <c r="E32" s="97"/>
      <c r="F32" s="10">
        <v>2020</v>
      </c>
      <c r="G32" s="62">
        <f t="shared" si="19"/>
        <v>4325</v>
      </c>
      <c r="H32" s="62"/>
      <c r="I32" s="62">
        <v>4070.58824</v>
      </c>
      <c r="J32" s="62">
        <v>254.41176</v>
      </c>
      <c r="K32" s="81">
        <v>0</v>
      </c>
      <c r="L32" s="62">
        <f t="shared" si="22"/>
        <v>4324.99416</v>
      </c>
      <c r="M32" s="62"/>
      <c r="N32" s="62">
        <v>4070.5824</v>
      </c>
      <c r="O32" s="62">
        <v>254.41176</v>
      </c>
      <c r="P32" s="81">
        <v>0</v>
      </c>
      <c r="Q32" s="62">
        <f t="shared" si="26"/>
        <v>4324.99416</v>
      </c>
      <c r="R32" s="62"/>
      <c r="S32" s="62">
        <v>4070.5824</v>
      </c>
      <c r="T32" s="62">
        <v>254.41176</v>
      </c>
      <c r="U32" s="13">
        <v>0</v>
      </c>
    </row>
    <row r="33" spans="1:21" s="4" customFormat="1" ht="32.25" customHeight="1" hidden="1">
      <c r="A33" s="99"/>
      <c r="B33" s="115"/>
      <c r="C33" s="103"/>
      <c r="D33" s="97"/>
      <c r="E33" s="97"/>
      <c r="F33" s="10">
        <v>2021</v>
      </c>
      <c r="G33" s="62">
        <f t="shared" si="19"/>
        <v>4325.00003</v>
      </c>
      <c r="H33" s="62"/>
      <c r="I33" s="62">
        <v>4070.58823</v>
      </c>
      <c r="J33" s="62">
        <v>254.4118</v>
      </c>
      <c r="K33" s="81">
        <v>0</v>
      </c>
      <c r="L33" s="62">
        <f t="shared" si="22"/>
        <v>0</v>
      </c>
      <c r="M33" s="62"/>
      <c r="N33" s="62"/>
      <c r="O33" s="62"/>
      <c r="P33" s="81">
        <v>0</v>
      </c>
      <c r="Q33" s="62">
        <f t="shared" si="26"/>
        <v>0</v>
      </c>
      <c r="R33" s="62"/>
      <c r="S33" s="62"/>
      <c r="T33" s="62"/>
      <c r="U33" s="13">
        <v>0</v>
      </c>
    </row>
    <row r="34" spans="1:21" s="4" customFormat="1" ht="12.75" hidden="1">
      <c r="A34" s="99"/>
      <c r="B34" s="115"/>
      <c r="C34" s="103"/>
      <c r="D34" s="97"/>
      <c r="E34" s="97"/>
      <c r="F34" s="10">
        <v>2022</v>
      </c>
      <c r="G34" s="62">
        <f t="shared" si="19"/>
        <v>4253.3</v>
      </c>
      <c r="H34" s="62"/>
      <c r="I34" s="62">
        <v>3977.7162</v>
      </c>
      <c r="J34" s="62">
        <v>275.5838</v>
      </c>
      <c r="K34" s="81"/>
      <c r="L34" s="62">
        <f t="shared" si="22"/>
        <v>0</v>
      </c>
      <c r="M34" s="62"/>
      <c r="N34" s="62"/>
      <c r="O34" s="62"/>
      <c r="P34" s="81"/>
      <c r="Q34" s="62">
        <f t="shared" si="26"/>
        <v>0</v>
      </c>
      <c r="R34" s="62"/>
      <c r="S34" s="62"/>
      <c r="T34" s="62"/>
      <c r="U34" s="13"/>
    </row>
    <row r="35" spans="1:21" ht="63.75" customHeight="1" hidden="1">
      <c r="A35" s="99"/>
      <c r="B35" s="115"/>
      <c r="C35" s="103"/>
      <c r="D35" s="97"/>
      <c r="E35" s="97"/>
      <c r="F35" s="10">
        <v>2023</v>
      </c>
      <c r="G35" s="62">
        <f t="shared" si="19"/>
        <v>4266.8</v>
      </c>
      <c r="H35" s="62"/>
      <c r="I35" s="62">
        <v>3986.01009</v>
      </c>
      <c r="J35" s="62">
        <v>280.78991</v>
      </c>
      <c r="K35" s="81"/>
      <c r="L35" s="62">
        <f t="shared" si="22"/>
        <v>0</v>
      </c>
      <c r="M35" s="62"/>
      <c r="N35" s="62"/>
      <c r="O35" s="62"/>
      <c r="P35" s="81"/>
      <c r="Q35" s="62">
        <f t="shared" si="26"/>
        <v>0</v>
      </c>
      <c r="R35" s="62"/>
      <c r="S35" s="62"/>
      <c r="T35" s="62"/>
      <c r="U35" s="13"/>
    </row>
    <row r="36" spans="1:21" ht="12.75" hidden="1">
      <c r="A36" s="99"/>
      <c r="B36" s="115"/>
      <c r="C36" s="103"/>
      <c r="D36" s="97"/>
      <c r="E36" s="97"/>
      <c r="F36" s="10">
        <v>2024</v>
      </c>
      <c r="G36" s="62">
        <f t="shared" si="19"/>
        <v>741.623</v>
      </c>
      <c r="H36" s="62"/>
      <c r="I36" s="62"/>
      <c r="J36" s="62">
        <v>741.623</v>
      </c>
      <c r="K36" s="81"/>
      <c r="L36" s="62">
        <f t="shared" si="22"/>
        <v>0</v>
      </c>
      <c r="M36" s="62"/>
      <c r="N36" s="62"/>
      <c r="O36" s="62"/>
      <c r="P36" s="81"/>
      <c r="Q36" s="62">
        <f t="shared" si="26"/>
        <v>0</v>
      </c>
      <c r="R36" s="62"/>
      <c r="S36" s="62"/>
      <c r="T36" s="62"/>
      <c r="U36" s="13"/>
    </row>
    <row r="37" spans="1:21" ht="34.5" customHeight="1" hidden="1">
      <c r="A37" s="99"/>
      <c r="B37" s="115"/>
      <c r="C37" s="103"/>
      <c r="D37" s="97"/>
      <c r="E37" s="97"/>
      <c r="F37" s="10">
        <v>2025</v>
      </c>
      <c r="G37" s="62">
        <f t="shared" si="19"/>
        <v>771.288</v>
      </c>
      <c r="H37" s="61"/>
      <c r="I37" s="62"/>
      <c r="J37" s="62">
        <v>771.288</v>
      </c>
      <c r="K37" s="82"/>
      <c r="L37" s="62">
        <f t="shared" si="22"/>
        <v>0</v>
      </c>
      <c r="M37" s="61"/>
      <c r="N37" s="62"/>
      <c r="O37" s="62"/>
      <c r="P37" s="82"/>
      <c r="Q37" s="62">
        <f t="shared" si="26"/>
        <v>0</v>
      </c>
      <c r="R37" s="61"/>
      <c r="S37" s="62"/>
      <c r="T37" s="62"/>
      <c r="U37" s="60"/>
    </row>
    <row r="38" spans="1:21" s="4" customFormat="1" ht="12.75" hidden="1">
      <c r="A38" s="99"/>
      <c r="B38" s="98" t="s">
        <v>12</v>
      </c>
      <c r="C38" s="98"/>
      <c r="D38" s="98"/>
      <c r="E38" s="98"/>
      <c r="F38" s="98"/>
      <c r="G38" s="21">
        <f>H38+I38+J38+K38</f>
        <v>23008.01103</v>
      </c>
      <c r="H38" s="21">
        <f>SUM(H31:H37)</f>
        <v>0</v>
      </c>
      <c r="I38" s="21">
        <f>SUM(I31:I37)</f>
        <v>20104.90276</v>
      </c>
      <c r="J38" s="21">
        <f>SUM(J31:J37)</f>
        <v>2903.10827</v>
      </c>
      <c r="K38" s="12">
        <f>K31+K33</f>
        <v>0</v>
      </c>
      <c r="L38" s="21">
        <f t="shared" si="22"/>
        <v>8649.994159999998</v>
      </c>
      <c r="M38" s="21">
        <f>SUM(M31:M37)</f>
        <v>0</v>
      </c>
      <c r="N38" s="21">
        <f>SUM(N31:N37)</f>
        <v>8070.582399999999</v>
      </c>
      <c r="O38" s="21">
        <f>SUM(O31:O37)</f>
        <v>579.41176</v>
      </c>
      <c r="P38" s="12">
        <f>P31+P33</f>
        <v>0</v>
      </c>
      <c r="Q38" s="21">
        <f t="shared" si="26"/>
        <v>8649.994159999998</v>
      </c>
      <c r="R38" s="21">
        <f>SUM(R31:R37)</f>
        <v>0</v>
      </c>
      <c r="S38" s="21">
        <f>SUM(S31:S37)</f>
        <v>8070.582399999999</v>
      </c>
      <c r="T38" s="21">
        <f>SUM(T31:T37)</f>
        <v>579.41176</v>
      </c>
      <c r="U38" s="14">
        <f>U31+U33</f>
        <v>0</v>
      </c>
    </row>
    <row r="39" spans="1:21" ht="100.5" customHeight="1" hidden="1">
      <c r="A39" s="114" t="s">
        <v>25</v>
      </c>
      <c r="B39" s="119" t="s">
        <v>16</v>
      </c>
      <c r="C39" s="103" t="s">
        <v>41</v>
      </c>
      <c r="D39" s="97">
        <v>2019</v>
      </c>
      <c r="E39" s="97">
        <v>2025</v>
      </c>
      <c r="F39" s="10">
        <v>2019</v>
      </c>
      <c r="G39" s="62">
        <f t="shared" si="19"/>
        <v>4200</v>
      </c>
      <c r="H39" s="62"/>
      <c r="I39" s="62">
        <v>4000</v>
      </c>
      <c r="J39" s="62">
        <v>200</v>
      </c>
      <c r="K39" s="81">
        <v>0</v>
      </c>
      <c r="L39" s="62">
        <f aca="true" t="shared" si="31" ref="L39:L61">M39+N39+O39+P39</f>
        <v>4200</v>
      </c>
      <c r="M39" s="62"/>
      <c r="N39" s="62">
        <v>4000</v>
      </c>
      <c r="O39" s="62">
        <v>200</v>
      </c>
      <c r="P39" s="81">
        <v>0</v>
      </c>
      <c r="Q39" s="62">
        <f aca="true" t="shared" si="32" ref="Q39:Q61">R39+S39+T39+U39</f>
        <v>4200</v>
      </c>
      <c r="R39" s="62"/>
      <c r="S39" s="62">
        <v>4000</v>
      </c>
      <c r="T39" s="62">
        <v>200</v>
      </c>
      <c r="U39" s="13">
        <v>0</v>
      </c>
    </row>
    <row r="40" spans="1:21" ht="56.25" customHeight="1">
      <c r="A40" s="114"/>
      <c r="B40" s="119"/>
      <c r="C40" s="103"/>
      <c r="D40" s="97"/>
      <c r="E40" s="97"/>
      <c r="F40" s="10">
        <v>2020</v>
      </c>
      <c r="G40" s="62">
        <f t="shared" si="19"/>
        <v>4200.099999999999</v>
      </c>
      <c r="H40" s="62"/>
      <c r="I40" s="62">
        <v>3953.03529</v>
      </c>
      <c r="J40" s="62">
        <v>247.06471</v>
      </c>
      <c r="K40" s="81">
        <v>0</v>
      </c>
      <c r="L40" s="62">
        <f t="shared" si="31"/>
        <v>4200.099999999999</v>
      </c>
      <c r="M40" s="62"/>
      <c r="N40" s="62">
        <v>3953.03529</v>
      </c>
      <c r="O40" s="62">
        <v>247.06471</v>
      </c>
      <c r="P40" s="81">
        <v>0</v>
      </c>
      <c r="Q40" s="62">
        <f t="shared" si="32"/>
        <v>4200.099999999999</v>
      </c>
      <c r="R40" s="62"/>
      <c r="S40" s="62">
        <v>3953.03529</v>
      </c>
      <c r="T40" s="62">
        <v>247.06471</v>
      </c>
      <c r="U40" s="13">
        <v>0</v>
      </c>
    </row>
    <row r="41" spans="1:21" ht="34.5" customHeight="1" hidden="1">
      <c r="A41" s="114"/>
      <c r="B41" s="119"/>
      <c r="C41" s="103"/>
      <c r="D41" s="97"/>
      <c r="E41" s="97"/>
      <c r="F41" s="10">
        <v>2021</v>
      </c>
      <c r="G41" s="62">
        <f t="shared" si="19"/>
        <v>4199.99998</v>
      </c>
      <c r="H41" s="62"/>
      <c r="I41" s="62">
        <v>3952.94118</v>
      </c>
      <c r="J41" s="62">
        <v>247.0588</v>
      </c>
      <c r="K41" s="81">
        <v>0</v>
      </c>
      <c r="L41" s="62">
        <f t="shared" si="31"/>
        <v>0</v>
      </c>
      <c r="M41" s="62"/>
      <c r="N41" s="62"/>
      <c r="O41" s="62"/>
      <c r="P41" s="81">
        <v>0</v>
      </c>
      <c r="Q41" s="62">
        <f t="shared" si="32"/>
        <v>0</v>
      </c>
      <c r="R41" s="62"/>
      <c r="S41" s="62"/>
      <c r="T41" s="62"/>
      <c r="U41" s="13">
        <v>0</v>
      </c>
    </row>
    <row r="42" spans="1:21" s="4" customFormat="1" ht="12.75" hidden="1">
      <c r="A42" s="114"/>
      <c r="B42" s="119"/>
      <c r="C42" s="103"/>
      <c r="D42" s="97"/>
      <c r="E42" s="97"/>
      <c r="F42" s="10">
        <v>2022</v>
      </c>
      <c r="G42" s="62">
        <f t="shared" si="19"/>
        <v>4200</v>
      </c>
      <c r="H42" s="62"/>
      <c r="I42" s="62">
        <v>3927.86967</v>
      </c>
      <c r="J42" s="62">
        <v>272.13033</v>
      </c>
      <c r="K42" s="81"/>
      <c r="L42" s="62">
        <f t="shared" si="31"/>
        <v>0</v>
      </c>
      <c r="M42" s="62"/>
      <c r="N42" s="62"/>
      <c r="O42" s="62"/>
      <c r="P42" s="81"/>
      <c r="Q42" s="62">
        <f t="shared" si="32"/>
        <v>0</v>
      </c>
      <c r="R42" s="62"/>
      <c r="S42" s="62"/>
      <c r="T42" s="62"/>
      <c r="U42" s="13"/>
    </row>
    <row r="43" spans="1:21" ht="50.25" customHeight="1" hidden="1">
      <c r="A43" s="114"/>
      <c r="B43" s="119"/>
      <c r="C43" s="103"/>
      <c r="D43" s="97"/>
      <c r="E43" s="97"/>
      <c r="F43" s="10">
        <v>2023</v>
      </c>
      <c r="G43" s="62">
        <f t="shared" si="19"/>
        <v>4200</v>
      </c>
      <c r="H43" s="62"/>
      <c r="I43" s="62">
        <v>3923.60607</v>
      </c>
      <c r="J43" s="62">
        <v>276.39393</v>
      </c>
      <c r="K43" s="81"/>
      <c r="L43" s="62">
        <f t="shared" si="31"/>
        <v>0</v>
      </c>
      <c r="M43" s="62"/>
      <c r="N43" s="62"/>
      <c r="O43" s="62"/>
      <c r="P43" s="81"/>
      <c r="Q43" s="62">
        <f t="shared" si="32"/>
        <v>0</v>
      </c>
      <c r="R43" s="62"/>
      <c r="S43" s="62"/>
      <c r="T43" s="62"/>
      <c r="U43" s="13"/>
    </row>
    <row r="44" spans="1:21" ht="12.75" hidden="1">
      <c r="A44" s="114"/>
      <c r="B44" s="119"/>
      <c r="C44" s="103"/>
      <c r="D44" s="97"/>
      <c r="E44" s="97"/>
      <c r="F44" s="10">
        <v>2024</v>
      </c>
      <c r="G44" s="62">
        <f t="shared" si="19"/>
        <v>0</v>
      </c>
      <c r="H44" s="62"/>
      <c r="I44" s="62"/>
      <c r="J44" s="62"/>
      <c r="K44" s="81"/>
      <c r="L44" s="62">
        <f t="shared" si="31"/>
        <v>0</v>
      </c>
      <c r="M44" s="62"/>
      <c r="N44" s="62"/>
      <c r="O44" s="62"/>
      <c r="P44" s="81"/>
      <c r="Q44" s="62">
        <f t="shared" si="32"/>
        <v>0</v>
      </c>
      <c r="R44" s="62"/>
      <c r="S44" s="62"/>
      <c r="T44" s="62"/>
      <c r="U44" s="13"/>
    </row>
    <row r="45" spans="1:21" ht="16.5" customHeight="1" hidden="1">
      <c r="A45" s="114"/>
      <c r="B45" s="119"/>
      <c r="C45" s="103"/>
      <c r="D45" s="97"/>
      <c r="E45" s="97"/>
      <c r="F45" s="10">
        <v>2025</v>
      </c>
      <c r="G45" s="62">
        <f t="shared" si="19"/>
        <v>0</v>
      </c>
      <c r="H45" s="61"/>
      <c r="I45" s="61"/>
      <c r="J45" s="61"/>
      <c r="K45" s="82"/>
      <c r="L45" s="62">
        <f t="shared" si="31"/>
        <v>0</v>
      </c>
      <c r="M45" s="61"/>
      <c r="N45" s="61"/>
      <c r="O45" s="61"/>
      <c r="P45" s="82"/>
      <c r="Q45" s="62">
        <f t="shared" si="32"/>
        <v>0</v>
      </c>
      <c r="R45" s="61"/>
      <c r="S45" s="61"/>
      <c r="T45" s="61"/>
      <c r="U45" s="60"/>
    </row>
    <row r="46" spans="1:21" s="4" customFormat="1" ht="12.75" hidden="1">
      <c r="A46" s="114"/>
      <c r="B46" s="98" t="s">
        <v>12</v>
      </c>
      <c r="C46" s="98"/>
      <c r="D46" s="98"/>
      <c r="E46" s="98"/>
      <c r="F46" s="98"/>
      <c r="G46" s="21">
        <f t="shared" si="19"/>
        <v>21000.09998</v>
      </c>
      <c r="H46" s="21">
        <f>SUM(H39:H45)</f>
        <v>0</v>
      </c>
      <c r="I46" s="21">
        <f>SUM(I39:I45)</f>
        <v>19757.45221</v>
      </c>
      <c r="J46" s="21">
        <f>SUM(J39:J45)</f>
        <v>1242.64777</v>
      </c>
      <c r="K46" s="12">
        <f>K39+K41</f>
        <v>0</v>
      </c>
      <c r="L46" s="21">
        <f t="shared" si="31"/>
        <v>8400.1</v>
      </c>
      <c r="M46" s="21">
        <f>SUM(M39:M45)</f>
        <v>0</v>
      </c>
      <c r="N46" s="21">
        <f>SUM(N39:N45)</f>
        <v>7953.03529</v>
      </c>
      <c r="O46" s="21">
        <f>SUM(O39:O45)</f>
        <v>447.06471</v>
      </c>
      <c r="P46" s="12">
        <f>P39+P41</f>
        <v>0</v>
      </c>
      <c r="Q46" s="21">
        <f t="shared" si="32"/>
        <v>8400.1</v>
      </c>
      <c r="R46" s="21">
        <f>SUM(R39:R45)</f>
        <v>0</v>
      </c>
      <c r="S46" s="21">
        <f>SUM(S39:S45)</f>
        <v>7953.03529</v>
      </c>
      <c r="T46" s="21">
        <f>SUM(T39:T45)</f>
        <v>447.06471</v>
      </c>
      <c r="U46" s="14">
        <f>U39+U41</f>
        <v>0</v>
      </c>
    </row>
    <row r="47" spans="1:21" ht="115.5" customHeight="1" hidden="1">
      <c r="A47" s="116" t="s">
        <v>26</v>
      </c>
      <c r="B47" s="119" t="s">
        <v>63</v>
      </c>
      <c r="C47" s="103" t="s">
        <v>41</v>
      </c>
      <c r="D47" s="97">
        <v>2019</v>
      </c>
      <c r="E47" s="97">
        <v>2025</v>
      </c>
      <c r="F47" s="10">
        <v>2019</v>
      </c>
      <c r="G47" s="62">
        <f t="shared" si="19"/>
        <v>2100</v>
      </c>
      <c r="H47" s="62"/>
      <c r="I47" s="62">
        <v>2000</v>
      </c>
      <c r="J47" s="62">
        <v>100</v>
      </c>
      <c r="K47" s="81">
        <v>0</v>
      </c>
      <c r="L47" s="62">
        <f t="shared" si="31"/>
        <v>2100</v>
      </c>
      <c r="M47" s="62"/>
      <c r="N47" s="62">
        <v>2000</v>
      </c>
      <c r="O47" s="62">
        <v>100</v>
      </c>
      <c r="P47" s="81">
        <v>0</v>
      </c>
      <c r="Q47" s="62">
        <f t="shared" si="32"/>
        <v>2100</v>
      </c>
      <c r="R47" s="62"/>
      <c r="S47" s="62">
        <v>2000</v>
      </c>
      <c r="T47" s="62">
        <v>100</v>
      </c>
      <c r="U47" s="13">
        <v>0</v>
      </c>
    </row>
    <row r="48" spans="1:21" ht="76.5" customHeight="1">
      <c r="A48" s="117"/>
      <c r="B48" s="119"/>
      <c r="C48" s="103"/>
      <c r="D48" s="97"/>
      <c r="E48" s="97"/>
      <c r="F48" s="10">
        <v>2020</v>
      </c>
      <c r="G48" s="62">
        <f t="shared" si="19"/>
        <v>2099.9</v>
      </c>
      <c r="H48" s="62"/>
      <c r="I48" s="62">
        <v>1976.37647</v>
      </c>
      <c r="J48" s="62">
        <v>123.52353</v>
      </c>
      <c r="K48" s="81">
        <v>0</v>
      </c>
      <c r="L48" s="62">
        <f t="shared" si="31"/>
        <v>2099.9</v>
      </c>
      <c r="M48" s="62"/>
      <c r="N48" s="62">
        <v>1976.37647</v>
      </c>
      <c r="O48" s="62">
        <v>123.52353</v>
      </c>
      <c r="P48" s="81">
        <v>0</v>
      </c>
      <c r="Q48" s="62">
        <f t="shared" si="32"/>
        <v>2099.9</v>
      </c>
      <c r="R48" s="62"/>
      <c r="S48" s="62">
        <v>1976.37647</v>
      </c>
      <c r="T48" s="62">
        <v>123.52353</v>
      </c>
      <c r="U48" s="13">
        <v>0</v>
      </c>
    </row>
    <row r="49" spans="1:21" ht="36" customHeight="1" hidden="1">
      <c r="A49" s="117"/>
      <c r="B49" s="119"/>
      <c r="C49" s="103"/>
      <c r="D49" s="97"/>
      <c r="E49" s="97"/>
      <c r="F49" s="10">
        <v>2021</v>
      </c>
      <c r="G49" s="62">
        <f t="shared" si="19"/>
        <v>2099.99999</v>
      </c>
      <c r="H49" s="62"/>
      <c r="I49" s="63">
        <v>1976.47059</v>
      </c>
      <c r="J49" s="63">
        <v>123.5294</v>
      </c>
      <c r="K49" s="13">
        <v>0</v>
      </c>
      <c r="L49" s="62">
        <f t="shared" si="31"/>
        <v>0</v>
      </c>
      <c r="M49" s="62"/>
      <c r="N49" s="63"/>
      <c r="O49" s="63"/>
      <c r="P49" s="13">
        <v>0</v>
      </c>
      <c r="Q49" s="62">
        <f t="shared" si="32"/>
        <v>0</v>
      </c>
      <c r="R49" s="62"/>
      <c r="S49" s="63"/>
      <c r="T49" s="63"/>
      <c r="U49" s="13">
        <v>0</v>
      </c>
    </row>
    <row r="50" spans="1:21" ht="12.75" hidden="1">
      <c r="A50" s="117"/>
      <c r="B50" s="119"/>
      <c r="C50" s="103"/>
      <c r="D50" s="97"/>
      <c r="E50" s="97"/>
      <c r="F50" s="10">
        <v>2022</v>
      </c>
      <c r="G50" s="62">
        <f t="shared" si="19"/>
        <v>2000</v>
      </c>
      <c r="H50" s="62"/>
      <c r="I50" s="64">
        <v>1870.41413</v>
      </c>
      <c r="J50" s="64">
        <v>129.58587</v>
      </c>
      <c r="K50" s="13"/>
      <c r="L50" s="62">
        <f t="shared" si="31"/>
        <v>0</v>
      </c>
      <c r="M50" s="62"/>
      <c r="N50" s="64"/>
      <c r="O50" s="64"/>
      <c r="P50" s="13"/>
      <c r="Q50" s="62">
        <f t="shared" si="32"/>
        <v>0</v>
      </c>
      <c r="R50" s="62"/>
      <c r="S50" s="64"/>
      <c r="T50" s="64"/>
      <c r="U50" s="13"/>
    </row>
    <row r="51" spans="1:21" ht="66.75" customHeight="1" hidden="1">
      <c r="A51" s="117"/>
      <c r="B51" s="119"/>
      <c r="C51" s="103"/>
      <c r="D51" s="97"/>
      <c r="E51" s="97"/>
      <c r="F51" s="10">
        <v>2023</v>
      </c>
      <c r="G51" s="62">
        <f t="shared" si="19"/>
        <v>2000</v>
      </c>
      <c r="H51" s="62"/>
      <c r="I51" s="65">
        <v>1868.38384</v>
      </c>
      <c r="J51" s="65">
        <v>131.61616</v>
      </c>
      <c r="K51" s="13"/>
      <c r="L51" s="62">
        <f t="shared" si="31"/>
        <v>0</v>
      </c>
      <c r="M51" s="62"/>
      <c r="N51" s="65"/>
      <c r="O51" s="65"/>
      <c r="P51" s="13"/>
      <c r="Q51" s="62">
        <f t="shared" si="32"/>
        <v>0</v>
      </c>
      <c r="R51" s="62"/>
      <c r="S51" s="65"/>
      <c r="T51" s="65"/>
      <c r="U51" s="13"/>
    </row>
    <row r="52" spans="1:21" ht="12.75" hidden="1">
      <c r="A52" s="117"/>
      <c r="B52" s="119"/>
      <c r="C52" s="103"/>
      <c r="D52" s="97"/>
      <c r="E52" s="97"/>
      <c r="F52" s="10">
        <v>2024</v>
      </c>
      <c r="G52" s="62">
        <f t="shared" si="19"/>
        <v>0</v>
      </c>
      <c r="H52" s="62"/>
      <c r="I52" s="62"/>
      <c r="J52" s="62"/>
      <c r="K52" s="13"/>
      <c r="L52" s="62">
        <f t="shared" si="31"/>
        <v>0</v>
      </c>
      <c r="M52" s="62"/>
      <c r="N52" s="62"/>
      <c r="O52" s="62"/>
      <c r="P52" s="13"/>
      <c r="Q52" s="62">
        <f t="shared" si="32"/>
        <v>0</v>
      </c>
      <c r="R52" s="62"/>
      <c r="S52" s="62"/>
      <c r="T52" s="62"/>
      <c r="U52" s="13"/>
    </row>
    <row r="53" spans="1:21" ht="12.75" hidden="1">
      <c r="A53" s="117"/>
      <c r="B53" s="119"/>
      <c r="C53" s="103"/>
      <c r="D53" s="97"/>
      <c r="E53" s="97"/>
      <c r="F53" s="10">
        <v>2025</v>
      </c>
      <c r="G53" s="62">
        <f t="shared" si="19"/>
        <v>0</v>
      </c>
      <c r="H53" s="66"/>
      <c r="I53" s="66"/>
      <c r="J53" s="66"/>
      <c r="K53" s="38"/>
      <c r="L53" s="62">
        <f t="shared" si="31"/>
        <v>0</v>
      </c>
      <c r="M53" s="66"/>
      <c r="N53" s="66"/>
      <c r="O53" s="66"/>
      <c r="P53" s="38"/>
      <c r="Q53" s="62">
        <f t="shared" si="32"/>
        <v>0</v>
      </c>
      <c r="R53" s="66"/>
      <c r="S53" s="66"/>
      <c r="T53" s="66"/>
      <c r="U53" s="38"/>
    </row>
    <row r="54" spans="1:21" ht="12.75" hidden="1">
      <c r="A54" s="118"/>
      <c r="B54" s="98" t="s">
        <v>12</v>
      </c>
      <c r="C54" s="98"/>
      <c r="D54" s="98"/>
      <c r="E54" s="98"/>
      <c r="F54" s="98"/>
      <c r="G54" s="21">
        <f t="shared" si="19"/>
        <v>10299.89999</v>
      </c>
      <c r="H54" s="21">
        <f>SUM(H47:H53)</f>
        <v>0</v>
      </c>
      <c r="I54" s="21">
        <f>SUM(I47:I53)</f>
        <v>9691.64503</v>
      </c>
      <c r="J54" s="21">
        <f>SUM(J47:J53)</f>
        <v>608.25496</v>
      </c>
      <c r="K54" s="14"/>
      <c r="L54" s="21">
        <f t="shared" si="31"/>
        <v>4199.900000000001</v>
      </c>
      <c r="M54" s="21">
        <f>SUM(M47:M53)</f>
        <v>0</v>
      </c>
      <c r="N54" s="21">
        <f>SUM(N47:N53)</f>
        <v>3976.37647</v>
      </c>
      <c r="O54" s="21">
        <f>SUM(O47:O53)</f>
        <v>223.52353</v>
      </c>
      <c r="P54" s="14"/>
      <c r="Q54" s="21">
        <f t="shared" si="32"/>
        <v>4199.900000000001</v>
      </c>
      <c r="R54" s="21">
        <f>SUM(R47:R53)</f>
        <v>0</v>
      </c>
      <c r="S54" s="21">
        <f>SUM(S47:S53)</f>
        <v>3976.37647</v>
      </c>
      <c r="T54" s="21">
        <f>SUM(T47:T53)</f>
        <v>223.52353</v>
      </c>
      <c r="U54" s="14"/>
    </row>
    <row r="55" spans="1:21" ht="64.5" customHeight="1" hidden="1">
      <c r="A55" s="114" t="s">
        <v>35</v>
      </c>
      <c r="B55" s="115" t="s">
        <v>37</v>
      </c>
      <c r="C55" s="103" t="s">
        <v>41</v>
      </c>
      <c r="D55" s="97">
        <v>2019</v>
      </c>
      <c r="E55" s="97">
        <v>2025</v>
      </c>
      <c r="F55" s="10">
        <v>2019</v>
      </c>
      <c r="G55" s="62">
        <f t="shared" si="19"/>
        <v>0</v>
      </c>
      <c r="H55" s="62"/>
      <c r="I55" s="62"/>
      <c r="J55" s="62">
        <v>0</v>
      </c>
      <c r="K55" s="13">
        <v>0</v>
      </c>
      <c r="L55" s="62">
        <f t="shared" si="31"/>
        <v>0</v>
      </c>
      <c r="M55" s="62"/>
      <c r="N55" s="62"/>
      <c r="O55" s="62">
        <v>0</v>
      </c>
      <c r="P55" s="13">
        <v>0</v>
      </c>
      <c r="Q55" s="62">
        <f t="shared" si="32"/>
        <v>0</v>
      </c>
      <c r="R55" s="62"/>
      <c r="S55" s="62"/>
      <c r="T55" s="62">
        <v>0</v>
      </c>
      <c r="U55" s="13">
        <v>0</v>
      </c>
    </row>
    <row r="56" spans="1:21" ht="54" customHeight="1">
      <c r="A56" s="114"/>
      <c r="B56" s="115"/>
      <c r="C56" s="103"/>
      <c r="D56" s="97"/>
      <c r="E56" s="97"/>
      <c r="F56" s="10">
        <v>2020</v>
      </c>
      <c r="G56" s="62">
        <f t="shared" si="19"/>
        <v>0</v>
      </c>
      <c r="H56" s="62"/>
      <c r="I56" s="62"/>
      <c r="J56" s="62">
        <v>0</v>
      </c>
      <c r="K56" s="13">
        <v>0</v>
      </c>
      <c r="L56" s="62">
        <f t="shared" si="31"/>
        <v>0</v>
      </c>
      <c r="M56" s="62"/>
      <c r="N56" s="62"/>
      <c r="O56" s="62">
        <v>0</v>
      </c>
      <c r="P56" s="13">
        <v>0</v>
      </c>
      <c r="Q56" s="62">
        <f t="shared" si="32"/>
        <v>0</v>
      </c>
      <c r="R56" s="62"/>
      <c r="S56" s="62"/>
      <c r="T56" s="62">
        <v>0</v>
      </c>
      <c r="U56" s="13">
        <v>0</v>
      </c>
    </row>
    <row r="57" spans="1:21" ht="12.75" hidden="1">
      <c r="A57" s="114"/>
      <c r="B57" s="115"/>
      <c r="C57" s="103"/>
      <c r="D57" s="97"/>
      <c r="E57" s="97"/>
      <c r="F57" s="10">
        <v>2021</v>
      </c>
      <c r="G57" s="62">
        <f t="shared" si="19"/>
        <v>0</v>
      </c>
      <c r="H57" s="62"/>
      <c r="I57" s="62"/>
      <c r="J57" s="62">
        <v>0</v>
      </c>
      <c r="K57" s="13">
        <v>0</v>
      </c>
      <c r="L57" s="62">
        <f t="shared" si="31"/>
        <v>0</v>
      </c>
      <c r="M57" s="62"/>
      <c r="N57" s="62"/>
      <c r="O57" s="62">
        <v>0</v>
      </c>
      <c r="P57" s="13">
        <v>0</v>
      </c>
      <c r="Q57" s="62">
        <f t="shared" si="32"/>
        <v>0</v>
      </c>
      <c r="R57" s="62"/>
      <c r="S57" s="62"/>
      <c r="T57" s="62">
        <v>0</v>
      </c>
      <c r="U57" s="13">
        <v>0</v>
      </c>
    </row>
    <row r="58" spans="1:21" ht="54" customHeight="1" hidden="1">
      <c r="A58" s="114"/>
      <c r="B58" s="115"/>
      <c r="C58" s="103"/>
      <c r="D58" s="97"/>
      <c r="E58" s="97"/>
      <c r="F58" s="10">
        <v>2022</v>
      </c>
      <c r="G58" s="62">
        <f t="shared" si="19"/>
        <v>0</v>
      </c>
      <c r="H58" s="62"/>
      <c r="I58" s="62"/>
      <c r="J58" s="62">
        <v>0</v>
      </c>
      <c r="K58" s="13"/>
      <c r="L58" s="62">
        <f t="shared" si="31"/>
        <v>0</v>
      </c>
      <c r="M58" s="62"/>
      <c r="N58" s="62"/>
      <c r="O58" s="62">
        <v>0</v>
      </c>
      <c r="P58" s="13"/>
      <c r="Q58" s="62">
        <f t="shared" si="32"/>
        <v>0</v>
      </c>
      <c r="R58" s="62"/>
      <c r="S58" s="62"/>
      <c r="T58" s="62">
        <v>0</v>
      </c>
      <c r="U58" s="13"/>
    </row>
    <row r="59" spans="1:21" ht="101.25" customHeight="1" hidden="1">
      <c r="A59" s="114"/>
      <c r="B59" s="115"/>
      <c r="C59" s="103"/>
      <c r="D59" s="97"/>
      <c r="E59" s="97"/>
      <c r="F59" s="10">
        <v>2023</v>
      </c>
      <c r="G59" s="62">
        <f t="shared" si="19"/>
        <v>0</v>
      </c>
      <c r="H59" s="62"/>
      <c r="I59" s="62"/>
      <c r="J59" s="62">
        <v>0</v>
      </c>
      <c r="K59" s="13"/>
      <c r="L59" s="62">
        <f t="shared" si="31"/>
        <v>0</v>
      </c>
      <c r="M59" s="62"/>
      <c r="N59" s="62"/>
      <c r="O59" s="62">
        <v>0</v>
      </c>
      <c r="P59" s="13"/>
      <c r="Q59" s="62">
        <f t="shared" si="32"/>
        <v>0</v>
      </c>
      <c r="R59" s="62"/>
      <c r="S59" s="62"/>
      <c r="T59" s="62">
        <v>0</v>
      </c>
      <c r="U59" s="13"/>
    </row>
    <row r="60" spans="1:21" ht="12.75" hidden="1">
      <c r="A60" s="114"/>
      <c r="B60" s="115"/>
      <c r="C60" s="103"/>
      <c r="D60" s="97"/>
      <c r="E60" s="97"/>
      <c r="F60" s="10">
        <v>2024</v>
      </c>
      <c r="G60" s="62">
        <f t="shared" si="19"/>
        <v>0</v>
      </c>
      <c r="H60" s="62"/>
      <c r="I60" s="62"/>
      <c r="J60" s="62">
        <v>0</v>
      </c>
      <c r="K60" s="13"/>
      <c r="L60" s="62">
        <f t="shared" si="31"/>
        <v>0</v>
      </c>
      <c r="M60" s="62"/>
      <c r="N60" s="62"/>
      <c r="O60" s="62">
        <v>0</v>
      </c>
      <c r="P60" s="13"/>
      <c r="Q60" s="62">
        <f t="shared" si="32"/>
        <v>0</v>
      </c>
      <c r="R60" s="62"/>
      <c r="S60" s="62"/>
      <c r="T60" s="62">
        <v>0</v>
      </c>
      <c r="U60" s="13"/>
    </row>
    <row r="61" spans="1:21" ht="12.75" hidden="1">
      <c r="A61" s="114"/>
      <c r="B61" s="115"/>
      <c r="C61" s="103"/>
      <c r="D61" s="97"/>
      <c r="E61" s="97"/>
      <c r="F61" s="10">
        <v>2025</v>
      </c>
      <c r="G61" s="62">
        <f t="shared" si="19"/>
        <v>0</v>
      </c>
      <c r="H61" s="61"/>
      <c r="I61" s="61"/>
      <c r="J61" s="62">
        <v>0</v>
      </c>
      <c r="K61" s="60"/>
      <c r="L61" s="62">
        <f t="shared" si="31"/>
        <v>0</v>
      </c>
      <c r="M61" s="61"/>
      <c r="N61" s="61"/>
      <c r="O61" s="62">
        <v>0</v>
      </c>
      <c r="P61" s="60"/>
      <c r="Q61" s="62">
        <f t="shared" si="32"/>
        <v>0</v>
      </c>
      <c r="R61" s="61"/>
      <c r="S61" s="61"/>
      <c r="T61" s="62">
        <v>0</v>
      </c>
      <c r="U61" s="60"/>
    </row>
    <row r="62" spans="1:21" ht="12.75" hidden="1">
      <c r="A62" s="114"/>
      <c r="B62" s="123" t="s">
        <v>12</v>
      </c>
      <c r="C62" s="123"/>
      <c r="D62" s="123"/>
      <c r="E62" s="123"/>
      <c r="F62" s="123"/>
      <c r="G62" s="21">
        <f>H62+I62+J62+K62</f>
        <v>0</v>
      </c>
      <c r="H62" s="21">
        <f>SUM(H55:H61)</f>
        <v>0</v>
      </c>
      <c r="I62" s="21">
        <f>SUM(I55:I61)</f>
        <v>0</v>
      </c>
      <c r="J62" s="21">
        <f>SUM(J55:J61)</f>
        <v>0</v>
      </c>
      <c r="K62" s="14">
        <f>K55+K57</f>
        <v>0</v>
      </c>
      <c r="L62" s="21">
        <f>M62+N62+O62+P62</f>
        <v>0</v>
      </c>
      <c r="M62" s="21">
        <f>SUM(M55:M61)</f>
        <v>0</v>
      </c>
      <c r="N62" s="21">
        <f>SUM(N55:N61)</f>
        <v>0</v>
      </c>
      <c r="O62" s="21">
        <f>SUM(O55:O61)</f>
        <v>0</v>
      </c>
      <c r="P62" s="14">
        <f>P55+P57</f>
        <v>0</v>
      </c>
      <c r="Q62" s="21">
        <f>R62+S62+T62+U62</f>
        <v>0</v>
      </c>
      <c r="R62" s="21">
        <f>SUM(R55:R61)</f>
        <v>0</v>
      </c>
      <c r="S62" s="21">
        <f>SUM(S55:S61)</f>
        <v>0</v>
      </c>
      <c r="T62" s="21">
        <f>SUM(T55:T61)</f>
        <v>0</v>
      </c>
      <c r="U62" s="14">
        <f>U55+U57</f>
        <v>0</v>
      </c>
    </row>
    <row r="63" spans="1:21" ht="59.25" customHeight="1" hidden="1">
      <c r="A63" s="114" t="s">
        <v>36</v>
      </c>
      <c r="B63" s="115" t="s">
        <v>38</v>
      </c>
      <c r="C63" s="103" t="s">
        <v>41</v>
      </c>
      <c r="D63" s="97">
        <v>2019</v>
      </c>
      <c r="E63" s="97">
        <v>2025</v>
      </c>
      <c r="F63" s="10">
        <v>2019</v>
      </c>
      <c r="G63" s="62">
        <f>H63+I63+J63+K63</f>
        <v>0</v>
      </c>
      <c r="H63" s="62"/>
      <c r="I63" s="62"/>
      <c r="J63" s="62">
        <v>0</v>
      </c>
      <c r="K63" s="13">
        <v>0</v>
      </c>
      <c r="L63" s="62">
        <f>M63+N63+O63+P63</f>
        <v>0</v>
      </c>
      <c r="M63" s="62"/>
      <c r="N63" s="62"/>
      <c r="O63" s="62">
        <v>0</v>
      </c>
      <c r="P63" s="13">
        <v>0</v>
      </c>
      <c r="Q63" s="62">
        <f>R63+S63+T63+U63</f>
        <v>0</v>
      </c>
      <c r="R63" s="62"/>
      <c r="S63" s="62"/>
      <c r="T63" s="62">
        <v>0</v>
      </c>
      <c r="U63" s="13">
        <v>0</v>
      </c>
    </row>
    <row r="64" spans="1:21" ht="28.5" customHeight="1">
      <c r="A64" s="114"/>
      <c r="B64" s="115"/>
      <c r="C64" s="103"/>
      <c r="D64" s="97"/>
      <c r="E64" s="97"/>
      <c r="F64" s="10">
        <v>2020</v>
      </c>
      <c r="G64" s="62">
        <f>H64+I64+J64+K64</f>
        <v>0</v>
      </c>
      <c r="H64" s="62"/>
      <c r="I64" s="62"/>
      <c r="J64" s="62">
        <v>0</v>
      </c>
      <c r="K64" s="13">
        <v>0</v>
      </c>
      <c r="L64" s="62">
        <f>M64+N64+O64+P64</f>
        <v>0</v>
      </c>
      <c r="M64" s="62"/>
      <c r="N64" s="62"/>
      <c r="O64" s="62">
        <v>0</v>
      </c>
      <c r="P64" s="13">
        <v>0</v>
      </c>
      <c r="Q64" s="62">
        <f>R64+S64+T64+U64</f>
        <v>0</v>
      </c>
      <c r="R64" s="62"/>
      <c r="S64" s="62"/>
      <c r="T64" s="62">
        <v>0</v>
      </c>
      <c r="U64" s="13">
        <v>0</v>
      </c>
    </row>
    <row r="65" spans="1:21" ht="24" customHeight="1" hidden="1">
      <c r="A65" s="114"/>
      <c r="B65" s="115"/>
      <c r="C65" s="103"/>
      <c r="D65" s="97"/>
      <c r="E65" s="97"/>
      <c r="F65" s="10">
        <v>2021</v>
      </c>
      <c r="G65" s="62">
        <f>H65+I65+J65+K65</f>
        <v>0</v>
      </c>
      <c r="H65" s="62"/>
      <c r="I65" s="62"/>
      <c r="J65" s="62">
        <v>0</v>
      </c>
      <c r="K65" s="13">
        <v>0</v>
      </c>
      <c r="L65" s="62">
        <f>M65+N65+O65+P65</f>
        <v>0</v>
      </c>
      <c r="M65" s="62"/>
      <c r="N65" s="62"/>
      <c r="O65" s="62">
        <v>0</v>
      </c>
      <c r="P65" s="13">
        <v>0</v>
      </c>
      <c r="Q65" s="62">
        <f>R65+S65+T65+U65</f>
        <v>0</v>
      </c>
      <c r="R65" s="62"/>
      <c r="S65" s="62"/>
      <c r="T65" s="62">
        <v>0</v>
      </c>
      <c r="U65" s="13">
        <v>0</v>
      </c>
    </row>
    <row r="66" spans="1:21" ht="12.75" hidden="1">
      <c r="A66" s="114"/>
      <c r="B66" s="115"/>
      <c r="C66" s="103"/>
      <c r="D66" s="97"/>
      <c r="E66" s="97"/>
      <c r="F66" s="10">
        <v>2022</v>
      </c>
      <c r="G66" s="62"/>
      <c r="H66" s="62"/>
      <c r="I66" s="62"/>
      <c r="J66" s="62"/>
      <c r="K66" s="13"/>
      <c r="L66" s="62"/>
      <c r="M66" s="62"/>
      <c r="N66" s="62"/>
      <c r="O66" s="62"/>
      <c r="P66" s="13"/>
      <c r="Q66" s="62"/>
      <c r="R66" s="62"/>
      <c r="S66" s="62"/>
      <c r="T66" s="62"/>
      <c r="U66" s="13"/>
    </row>
    <row r="67" spans="1:21" ht="144" customHeight="1" hidden="1">
      <c r="A67" s="114"/>
      <c r="B67" s="115"/>
      <c r="C67" s="103"/>
      <c r="D67" s="97"/>
      <c r="E67" s="97"/>
      <c r="F67" s="10">
        <v>2023</v>
      </c>
      <c r="G67" s="62"/>
      <c r="H67" s="62"/>
      <c r="I67" s="62"/>
      <c r="J67" s="62"/>
      <c r="K67" s="13"/>
      <c r="L67" s="62"/>
      <c r="M67" s="62"/>
      <c r="N67" s="62"/>
      <c r="O67" s="62"/>
      <c r="P67" s="13"/>
      <c r="Q67" s="62"/>
      <c r="R67" s="62"/>
      <c r="S67" s="62"/>
      <c r="T67" s="62"/>
      <c r="U67" s="13"/>
    </row>
    <row r="68" spans="1:21" ht="12.75" hidden="1">
      <c r="A68" s="114"/>
      <c r="B68" s="115"/>
      <c r="C68" s="103"/>
      <c r="D68" s="97"/>
      <c r="E68" s="97"/>
      <c r="F68" s="10">
        <v>2024</v>
      </c>
      <c r="G68" s="62"/>
      <c r="H68" s="62"/>
      <c r="I68" s="62"/>
      <c r="J68" s="62"/>
      <c r="K68" s="13"/>
      <c r="L68" s="62"/>
      <c r="M68" s="62"/>
      <c r="N68" s="62"/>
      <c r="O68" s="62"/>
      <c r="P68" s="13"/>
      <c r="Q68" s="62"/>
      <c r="R68" s="62"/>
      <c r="S68" s="62"/>
      <c r="T68" s="62"/>
      <c r="U68" s="13"/>
    </row>
    <row r="69" spans="1:21" ht="12.75" hidden="1">
      <c r="A69" s="114"/>
      <c r="B69" s="115"/>
      <c r="C69" s="103"/>
      <c r="D69" s="97"/>
      <c r="E69" s="97"/>
      <c r="F69" s="10">
        <v>2025</v>
      </c>
      <c r="G69" s="61"/>
      <c r="H69" s="61"/>
      <c r="I69" s="61"/>
      <c r="J69" s="61"/>
      <c r="K69" s="60"/>
      <c r="L69" s="61"/>
      <c r="M69" s="61"/>
      <c r="N69" s="61"/>
      <c r="O69" s="61"/>
      <c r="P69" s="60"/>
      <c r="Q69" s="61"/>
      <c r="R69" s="61"/>
      <c r="S69" s="61"/>
      <c r="T69" s="61"/>
      <c r="U69" s="60"/>
    </row>
    <row r="70" spans="1:21" ht="12.75" hidden="1">
      <c r="A70" s="114"/>
      <c r="B70" s="123" t="s">
        <v>12</v>
      </c>
      <c r="C70" s="123"/>
      <c r="D70" s="123"/>
      <c r="E70" s="123"/>
      <c r="F70" s="123"/>
      <c r="G70" s="21">
        <f>H70+I70+J70+K70</f>
        <v>0</v>
      </c>
      <c r="H70" s="21">
        <f>SUM(H63:H69)</f>
        <v>0</v>
      </c>
      <c r="I70" s="21">
        <f>SUM(I63:I69)</f>
        <v>0</v>
      </c>
      <c r="J70" s="21">
        <f>SUM(J63:J69)</f>
        <v>0</v>
      </c>
      <c r="K70" s="14">
        <f>K63+K65</f>
        <v>0</v>
      </c>
      <c r="L70" s="21">
        <f>M70+N70+O70+P70</f>
        <v>0</v>
      </c>
      <c r="M70" s="21">
        <f>SUM(M63:M69)</f>
        <v>0</v>
      </c>
      <c r="N70" s="21">
        <f>SUM(N63:N69)</f>
        <v>0</v>
      </c>
      <c r="O70" s="21">
        <f>SUM(O63:O69)</f>
        <v>0</v>
      </c>
      <c r="P70" s="14">
        <f>P63+P65</f>
        <v>0</v>
      </c>
      <c r="Q70" s="21">
        <f>R70+S70+T70+U70</f>
        <v>0</v>
      </c>
      <c r="R70" s="21">
        <f>SUM(R63:R69)</f>
        <v>0</v>
      </c>
      <c r="S70" s="21">
        <f>SUM(S63:S69)</f>
        <v>0</v>
      </c>
      <c r="T70" s="21">
        <f>SUM(T63:T69)</f>
        <v>0</v>
      </c>
      <c r="U70" s="14">
        <f>U63+U65</f>
        <v>0</v>
      </c>
    </row>
    <row r="71" spans="1:21" ht="13.5" customHeight="1" hidden="1">
      <c r="A71" s="112" t="s">
        <v>20</v>
      </c>
      <c r="B71" s="122" t="s">
        <v>17</v>
      </c>
      <c r="C71" s="103" t="s">
        <v>32</v>
      </c>
      <c r="D71" s="97">
        <v>2019</v>
      </c>
      <c r="E71" s="97">
        <v>2025</v>
      </c>
      <c r="F71" s="10">
        <v>2019</v>
      </c>
      <c r="G71" s="62">
        <f>H71+I71+J71+K71</f>
        <v>0</v>
      </c>
      <c r="H71" s="67">
        <f aca="true" t="shared" si="33" ref="H71:K72">H79</f>
        <v>0</v>
      </c>
      <c r="I71" s="67">
        <f t="shared" si="33"/>
        <v>0</v>
      </c>
      <c r="J71" s="67">
        <f t="shared" si="33"/>
        <v>0</v>
      </c>
      <c r="K71" s="15">
        <f t="shared" si="33"/>
        <v>0</v>
      </c>
      <c r="L71" s="62">
        <f>M71+N71+O71+P71</f>
        <v>0</v>
      </c>
      <c r="M71" s="67">
        <f aca="true" t="shared" si="34" ref="M71:P72">M79</f>
        <v>0</v>
      </c>
      <c r="N71" s="67">
        <f t="shared" si="34"/>
        <v>0</v>
      </c>
      <c r="O71" s="67">
        <f t="shared" si="34"/>
        <v>0</v>
      </c>
      <c r="P71" s="15">
        <f t="shared" si="34"/>
        <v>0</v>
      </c>
      <c r="Q71" s="62">
        <f>R71+S71+T71+U71</f>
        <v>0</v>
      </c>
      <c r="R71" s="67">
        <f aca="true" t="shared" si="35" ref="R71:U72">R79</f>
        <v>0</v>
      </c>
      <c r="S71" s="67">
        <f t="shared" si="35"/>
        <v>0</v>
      </c>
      <c r="T71" s="67">
        <f t="shared" si="35"/>
        <v>0</v>
      </c>
      <c r="U71" s="15">
        <f t="shared" si="35"/>
        <v>0</v>
      </c>
    </row>
    <row r="72" spans="1:21" ht="52.5" customHeight="1">
      <c r="A72" s="112"/>
      <c r="B72" s="122"/>
      <c r="C72" s="103"/>
      <c r="D72" s="97"/>
      <c r="E72" s="97"/>
      <c r="F72" s="10">
        <v>2020</v>
      </c>
      <c r="G72" s="62">
        <f>H72+I72+J72+K72</f>
        <v>0</v>
      </c>
      <c r="H72" s="67">
        <f t="shared" si="33"/>
        <v>0</v>
      </c>
      <c r="I72" s="67">
        <f t="shared" si="33"/>
        <v>0</v>
      </c>
      <c r="J72" s="67">
        <f t="shared" si="33"/>
        <v>0</v>
      </c>
      <c r="K72" s="15">
        <f t="shared" si="33"/>
        <v>0</v>
      </c>
      <c r="L72" s="62">
        <f>M72+N72+O72+P72</f>
        <v>0</v>
      </c>
      <c r="M72" s="67">
        <f t="shared" si="34"/>
        <v>0</v>
      </c>
      <c r="N72" s="67">
        <f t="shared" si="34"/>
        <v>0</v>
      </c>
      <c r="O72" s="67">
        <f t="shared" si="34"/>
        <v>0</v>
      </c>
      <c r="P72" s="15">
        <f t="shared" si="34"/>
        <v>0</v>
      </c>
      <c r="Q72" s="62">
        <f>R72+S72+T72+U72</f>
        <v>0</v>
      </c>
      <c r="R72" s="67">
        <f t="shared" si="35"/>
        <v>0</v>
      </c>
      <c r="S72" s="67">
        <f t="shared" si="35"/>
        <v>0</v>
      </c>
      <c r="T72" s="67">
        <f t="shared" si="35"/>
        <v>0</v>
      </c>
      <c r="U72" s="15">
        <f t="shared" si="35"/>
        <v>0</v>
      </c>
    </row>
    <row r="73" spans="1:21" ht="12.75" hidden="1">
      <c r="A73" s="112"/>
      <c r="B73" s="122"/>
      <c r="C73" s="103"/>
      <c r="D73" s="97"/>
      <c r="E73" s="97"/>
      <c r="F73" s="10">
        <v>2021</v>
      </c>
      <c r="G73" s="62"/>
      <c r="H73" s="67"/>
      <c r="I73" s="67"/>
      <c r="J73" s="67"/>
      <c r="K73" s="15"/>
      <c r="L73" s="62"/>
      <c r="M73" s="67"/>
      <c r="N73" s="67"/>
      <c r="O73" s="67"/>
      <c r="P73" s="15"/>
      <c r="Q73" s="62"/>
      <c r="R73" s="67"/>
      <c r="S73" s="67"/>
      <c r="T73" s="67"/>
      <c r="U73" s="15"/>
    </row>
    <row r="74" spans="1:21" ht="12.75" hidden="1">
      <c r="A74" s="112"/>
      <c r="B74" s="122"/>
      <c r="C74" s="103"/>
      <c r="D74" s="97"/>
      <c r="E74" s="97"/>
      <c r="F74" s="10">
        <v>2022</v>
      </c>
      <c r="G74" s="62"/>
      <c r="H74" s="67"/>
      <c r="I74" s="67"/>
      <c r="J74" s="67"/>
      <c r="K74" s="15"/>
      <c r="L74" s="62"/>
      <c r="M74" s="67"/>
      <c r="N74" s="67"/>
      <c r="O74" s="67"/>
      <c r="P74" s="15"/>
      <c r="Q74" s="62"/>
      <c r="R74" s="67"/>
      <c r="S74" s="67"/>
      <c r="T74" s="67"/>
      <c r="U74" s="15"/>
    </row>
    <row r="75" spans="1:21" ht="12.75" hidden="1">
      <c r="A75" s="112"/>
      <c r="B75" s="122"/>
      <c r="C75" s="103"/>
      <c r="D75" s="97"/>
      <c r="E75" s="97"/>
      <c r="F75" s="10">
        <v>2023</v>
      </c>
      <c r="G75" s="62"/>
      <c r="H75" s="67"/>
      <c r="I75" s="67"/>
      <c r="J75" s="67"/>
      <c r="K75" s="15"/>
      <c r="L75" s="62"/>
      <c r="M75" s="67"/>
      <c r="N75" s="67"/>
      <c r="O75" s="67"/>
      <c r="P75" s="15"/>
      <c r="Q75" s="62"/>
      <c r="R75" s="67"/>
      <c r="S75" s="67"/>
      <c r="T75" s="67"/>
      <c r="U75" s="15"/>
    </row>
    <row r="76" spans="1:21" ht="12.75" hidden="1">
      <c r="A76" s="112"/>
      <c r="B76" s="122"/>
      <c r="C76" s="103"/>
      <c r="D76" s="97"/>
      <c r="E76" s="97"/>
      <c r="F76" s="10">
        <v>2024</v>
      </c>
      <c r="G76" s="62"/>
      <c r="H76" s="67"/>
      <c r="I76" s="67"/>
      <c r="J76" s="67"/>
      <c r="K76" s="15"/>
      <c r="L76" s="62"/>
      <c r="M76" s="67"/>
      <c r="N76" s="67"/>
      <c r="O76" s="67"/>
      <c r="P76" s="15"/>
      <c r="Q76" s="62"/>
      <c r="R76" s="67"/>
      <c r="S76" s="67"/>
      <c r="T76" s="67"/>
      <c r="U76" s="15"/>
    </row>
    <row r="77" spans="1:21" ht="12.75" hidden="1">
      <c r="A77" s="112"/>
      <c r="B77" s="122"/>
      <c r="C77" s="103"/>
      <c r="D77" s="97"/>
      <c r="E77" s="97"/>
      <c r="F77" s="10">
        <v>2025</v>
      </c>
      <c r="G77" s="62">
        <f>H77+I77+J77+K77</f>
        <v>0</v>
      </c>
      <c r="H77" s="67">
        <f aca="true" t="shared" si="36" ref="H77:K78">H85</f>
        <v>0</v>
      </c>
      <c r="I77" s="67">
        <f t="shared" si="36"/>
        <v>0</v>
      </c>
      <c r="J77" s="67">
        <f t="shared" si="36"/>
        <v>0</v>
      </c>
      <c r="K77" s="15">
        <f t="shared" si="36"/>
        <v>0</v>
      </c>
      <c r="L77" s="62">
        <f>M77+N77+O77+P77</f>
        <v>0</v>
      </c>
      <c r="M77" s="67">
        <f>M85</f>
        <v>0</v>
      </c>
      <c r="N77" s="67">
        <f>N85</f>
        <v>0</v>
      </c>
      <c r="O77" s="67">
        <f>O85</f>
        <v>0</v>
      </c>
      <c r="P77" s="15">
        <f>P85</f>
        <v>0</v>
      </c>
      <c r="Q77" s="62">
        <f>R77+S77+T77+U77</f>
        <v>0</v>
      </c>
      <c r="R77" s="67">
        <f>R85</f>
        <v>0</v>
      </c>
      <c r="S77" s="67">
        <f>S85</f>
        <v>0</v>
      </c>
      <c r="T77" s="67">
        <f>T85</f>
        <v>0</v>
      </c>
      <c r="U77" s="15">
        <f>U85</f>
        <v>0</v>
      </c>
    </row>
    <row r="78" spans="1:21" ht="12.75" hidden="1">
      <c r="A78" s="112"/>
      <c r="B78" s="98" t="s">
        <v>13</v>
      </c>
      <c r="C78" s="98"/>
      <c r="D78" s="98"/>
      <c r="E78" s="98"/>
      <c r="F78" s="98"/>
      <c r="G78" s="68">
        <f>G86</f>
        <v>0</v>
      </c>
      <c r="H78" s="21">
        <f>SUM(H71:H77)</f>
        <v>0</v>
      </c>
      <c r="I78" s="21">
        <f>SUM(I71:I77)</f>
        <v>0</v>
      </c>
      <c r="J78" s="21">
        <f>SUM(J71:J77)</f>
        <v>0</v>
      </c>
      <c r="K78" s="16">
        <f t="shared" si="36"/>
        <v>0</v>
      </c>
      <c r="L78" s="68">
        <f>L86</f>
        <v>0</v>
      </c>
      <c r="M78" s="21">
        <f>SUM(M71:M77)</f>
        <v>0</v>
      </c>
      <c r="N78" s="21">
        <f>SUM(N71:N77)</f>
        <v>0</v>
      </c>
      <c r="O78" s="21">
        <f>SUM(O71:O77)</f>
        <v>0</v>
      </c>
      <c r="P78" s="16">
        <f>P86</f>
        <v>0</v>
      </c>
      <c r="Q78" s="68">
        <f>Q86</f>
        <v>0</v>
      </c>
      <c r="R78" s="21">
        <f>SUM(R71:R77)</f>
        <v>0</v>
      </c>
      <c r="S78" s="21">
        <f>SUM(S71:S77)</f>
        <v>0</v>
      </c>
      <c r="T78" s="21">
        <f>SUM(T71:T77)</f>
        <v>0</v>
      </c>
      <c r="U78" s="16">
        <f>U86</f>
        <v>0</v>
      </c>
    </row>
    <row r="79" spans="1:21" ht="12.75" customHeight="1" hidden="1">
      <c r="A79" s="114" t="s">
        <v>27</v>
      </c>
      <c r="B79" s="111" t="s">
        <v>21</v>
      </c>
      <c r="C79" s="103" t="s">
        <v>32</v>
      </c>
      <c r="D79" s="97">
        <v>2019</v>
      </c>
      <c r="E79" s="97">
        <v>2025</v>
      </c>
      <c r="F79" s="10">
        <v>2019</v>
      </c>
      <c r="G79" s="62">
        <f>H79+I79+J79+K79</f>
        <v>0</v>
      </c>
      <c r="H79" s="67">
        <v>0</v>
      </c>
      <c r="I79" s="67">
        <v>0</v>
      </c>
      <c r="J79" s="67">
        <v>0</v>
      </c>
      <c r="K79" s="15">
        <v>0</v>
      </c>
      <c r="L79" s="62">
        <f>M79+N79+O79+P79</f>
        <v>0</v>
      </c>
      <c r="M79" s="67">
        <v>0</v>
      </c>
      <c r="N79" s="67">
        <v>0</v>
      </c>
      <c r="O79" s="67">
        <v>0</v>
      </c>
      <c r="P79" s="15">
        <v>0</v>
      </c>
      <c r="Q79" s="62">
        <f>R79+S79+T79+U79</f>
        <v>0</v>
      </c>
      <c r="R79" s="67">
        <v>0</v>
      </c>
      <c r="S79" s="67">
        <v>0</v>
      </c>
      <c r="T79" s="67">
        <v>0</v>
      </c>
      <c r="U79" s="15">
        <v>0</v>
      </c>
    </row>
    <row r="80" spans="1:21" ht="122.25" customHeight="1">
      <c r="A80" s="114"/>
      <c r="B80" s="111"/>
      <c r="C80" s="103"/>
      <c r="D80" s="97"/>
      <c r="E80" s="97"/>
      <c r="F80" s="10">
        <v>2020</v>
      </c>
      <c r="G80" s="62">
        <f aca="true" t="shared" si="37" ref="G80:G85">H80+I80+J80+K80</f>
        <v>0</v>
      </c>
      <c r="H80" s="67">
        <v>0</v>
      </c>
      <c r="I80" s="67">
        <v>0</v>
      </c>
      <c r="J80" s="67">
        <v>0</v>
      </c>
      <c r="K80" s="15">
        <v>0</v>
      </c>
      <c r="L80" s="62">
        <f aca="true" t="shared" si="38" ref="L80:L85">M80+N80+O80+P80</f>
        <v>0</v>
      </c>
      <c r="M80" s="67">
        <v>0</v>
      </c>
      <c r="N80" s="67">
        <v>0</v>
      </c>
      <c r="O80" s="67">
        <v>0</v>
      </c>
      <c r="P80" s="15">
        <v>0</v>
      </c>
      <c r="Q80" s="62">
        <f aca="true" t="shared" si="39" ref="Q80:Q85">R80+S80+T80+U80</f>
        <v>0</v>
      </c>
      <c r="R80" s="67">
        <v>0</v>
      </c>
      <c r="S80" s="67">
        <v>0</v>
      </c>
      <c r="T80" s="67">
        <v>0</v>
      </c>
      <c r="U80" s="15">
        <v>0</v>
      </c>
    </row>
    <row r="81" spans="1:21" ht="12.75" hidden="1">
      <c r="A81" s="114"/>
      <c r="B81" s="111"/>
      <c r="C81" s="103"/>
      <c r="D81" s="97"/>
      <c r="E81" s="97"/>
      <c r="F81" s="10">
        <v>2021</v>
      </c>
      <c r="G81" s="62">
        <f t="shared" si="37"/>
        <v>0</v>
      </c>
      <c r="H81" s="67"/>
      <c r="I81" s="67"/>
      <c r="J81" s="67">
        <v>0</v>
      </c>
      <c r="K81" s="15"/>
      <c r="L81" s="62">
        <f t="shared" si="38"/>
        <v>0</v>
      </c>
      <c r="M81" s="67"/>
      <c r="N81" s="67"/>
      <c r="O81" s="67">
        <v>0</v>
      </c>
      <c r="P81" s="15"/>
      <c r="Q81" s="62">
        <f t="shared" si="39"/>
        <v>0</v>
      </c>
      <c r="R81" s="67"/>
      <c r="S81" s="67"/>
      <c r="T81" s="67">
        <v>0</v>
      </c>
      <c r="U81" s="15"/>
    </row>
    <row r="82" spans="1:21" ht="12.75" customHeight="1" hidden="1">
      <c r="A82" s="114"/>
      <c r="B82" s="111"/>
      <c r="C82" s="103"/>
      <c r="D82" s="97"/>
      <c r="E82" s="97"/>
      <c r="F82" s="10">
        <v>2022</v>
      </c>
      <c r="G82" s="62">
        <f t="shared" si="37"/>
        <v>0</v>
      </c>
      <c r="H82" s="67"/>
      <c r="I82" s="67"/>
      <c r="J82" s="67">
        <v>0</v>
      </c>
      <c r="K82" s="15"/>
      <c r="L82" s="62">
        <f t="shared" si="38"/>
        <v>0</v>
      </c>
      <c r="M82" s="67"/>
      <c r="N82" s="67"/>
      <c r="O82" s="67">
        <v>0</v>
      </c>
      <c r="P82" s="15"/>
      <c r="Q82" s="62">
        <f t="shared" si="39"/>
        <v>0</v>
      </c>
      <c r="R82" s="67"/>
      <c r="S82" s="67"/>
      <c r="T82" s="67">
        <v>0</v>
      </c>
      <c r="U82" s="15"/>
    </row>
    <row r="83" spans="1:21" ht="12.75" hidden="1">
      <c r="A83" s="114"/>
      <c r="B83" s="111"/>
      <c r="C83" s="103"/>
      <c r="D83" s="97"/>
      <c r="E83" s="97"/>
      <c r="F83" s="10">
        <v>2023</v>
      </c>
      <c r="G83" s="62">
        <f t="shared" si="37"/>
        <v>0</v>
      </c>
      <c r="H83" s="67"/>
      <c r="I83" s="67"/>
      <c r="J83" s="67">
        <v>0</v>
      </c>
      <c r="K83" s="15"/>
      <c r="L83" s="62">
        <f t="shared" si="38"/>
        <v>0</v>
      </c>
      <c r="M83" s="67"/>
      <c r="N83" s="67"/>
      <c r="O83" s="67">
        <v>0</v>
      </c>
      <c r="P83" s="15"/>
      <c r="Q83" s="62">
        <f t="shared" si="39"/>
        <v>0</v>
      </c>
      <c r="R83" s="67"/>
      <c r="S83" s="67"/>
      <c r="T83" s="67">
        <v>0</v>
      </c>
      <c r="U83" s="15"/>
    </row>
    <row r="84" spans="1:21" ht="12.75" hidden="1">
      <c r="A84" s="114"/>
      <c r="B84" s="111"/>
      <c r="C84" s="103"/>
      <c r="D84" s="97"/>
      <c r="E84" s="97"/>
      <c r="F84" s="10">
        <v>2024</v>
      </c>
      <c r="G84" s="62">
        <f t="shared" si="37"/>
        <v>0</v>
      </c>
      <c r="H84" s="67"/>
      <c r="I84" s="67"/>
      <c r="J84" s="67">
        <v>0</v>
      </c>
      <c r="K84" s="15"/>
      <c r="L84" s="62">
        <f t="shared" si="38"/>
        <v>0</v>
      </c>
      <c r="M84" s="67"/>
      <c r="N84" s="67"/>
      <c r="O84" s="67">
        <v>0</v>
      </c>
      <c r="P84" s="15"/>
      <c r="Q84" s="62">
        <f t="shared" si="39"/>
        <v>0</v>
      </c>
      <c r="R84" s="67"/>
      <c r="S84" s="67"/>
      <c r="T84" s="67">
        <v>0</v>
      </c>
      <c r="U84" s="15"/>
    </row>
    <row r="85" spans="1:21" ht="12.75" hidden="1">
      <c r="A85" s="114"/>
      <c r="B85" s="111"/>
      <c r="C85" s="103"/>
      <c r="D85" s="97"/>
      <c r="E85" s="97"/>
      <c r="F85" s="10">
        <v>2025</v>
      </c>
      <c r="G85" s="62">
        <f t="shared" si="37"/>
        <v>0</v>
      </c>
      <c r="H85" s="67">
        <v>0</v>
      </c>
      <c r="I85" s="67">
        <v>0</v>
      </c>
      <c r="J85" s="67">
        <v>0</v>
      </c>
      <c r="K85" s="15">
        <v>0</v>
      </c>
      <c r="L85" s="62">
        <f t="shared" si="38"/>
        <v>0</v>
      </c>
      <c r="M85" s="67">
        <v>0</v>
      </c>
      <c r="N85" s="67">
        <v>0</v>
      </c>
      <c r="O85" s="67">
        <v>0</v>
      </c>
      <c r="P85" s="15">
        <v>0</v>
      </c>
      <c r="Q85" s="62">
        <f t="shared" si="39"/>
        <v>0</v>
      </c>
      <c r="R85" s="67">
        <v>0</v>
      </c>
      <c r="S85" s="67">
        <v>0</v>
      </c>
      <c r="T85" s="67">
        <v>0</v>
      </c>
      <c r="U85" s="15">
        <v>0</v>
      </c>
    </row>
    <row r="86" spans="1:21" ht="12.75" hidden="1">
      <c r="A86" s="114"/>
      <c r="B86" s="98" t="s">
        <v>12</v>
      </c>
      <c r="C86" s="98"/>
      <c r="D86" s="98"/>
      <c r="E86" s="98"/>
      <c r="F86" s="98"/>
      <c r="G86" s="68">
        <v>0</v>
      </c>
      <c r="H86" s="21">
        <f>SUM(H79:H85)</f>
        <v>0</v>
      </c>
      <c r="I86" s="21">
        <f>SUM(I79:I85)</f>
        <v>0</v>
      </c>
      <c r="J86" s="21">
        <f>SUM(J79:J85)</f>
        <v>0</v>
      </c>
      <c r="K86" s="16">
        <v>0</v>
      </c>
      <c r="L86" s="68">
        <v>0</v>
      </c>
      <c r="M86" s="21">
        <f>SUM(M79:M85)</f>
        <v>0</v>
      </c>
      <c r="N86" s="21">
        <f>SUM(N79:N85)</f>
        <v>0</v>
      </c>
      <c r="O86" s="21">
        <f>SUM(O79:O85)</f>
        <v>0</v>
      </c>
      <c r="P86" s="16">
        <v>0</v>
      </c>
      <c r="Q86" s="68">
        <v>0</v>
      </c>
      <c r="R86" s="21">
        <f>SUM(R79:R85)</f>
        <v>0</v>
      </c>
      <c r="S86" s="21">
        <f>SUM(S79:S85)</f>
        <v>0</v>
      </c>
      <c r="T86" s="21">
        <f>SUM(T79:T85)</f>
        <v>0</v>
      </c>
      <c r="U86" s="16">
        <v>0</v>
      </c>
    </row>
    <row r="87" spans="1:21" ht="12.75" customHeight="1" hidden="1">
      <c r="A87" s="112">
        <v>2</v>
      </c>
      <c r="B87" s="113" t="s">
        <v>29</v>
      </c>
      <c r="C87" s="103" t="s">
        <v>41</v>
      </c>
      <c r="D87" s="97">
        <v>2019</v>
      </c>
      <c r="E87" s="97">
        <v>2025</v>
      </c>
      <c r="F87" s="10">
        <v>2019</v>
      </c>
      <c r="G87" s="22">
        <f aca="true" t="shared" si="40" ref="G87:G117">H87+I87+J87+K87</f>
        <v>102</v>
      </c>
      <c r="H87" s="22">
        <f aca="true" t="shared" si="41" ref="H87:K89">H95+H111</f>
        <v>0</v>
      </c>
      <c r="I87" s="22">
        <f t="shared" si="41"/>
        <v>0</v>
      </c>
      <c r="J87" s="22">
        <f t="shared" si="41"/>
        <v>102</v>
      </c>
      <c r="K87" s="17">
        <f t="shared" si="41"/>
        <v>0</v>
      </c>
      <c r="L87" s="22">
        <f aca="true" t="shared" si="42" ref="L87:L118">M87+N87+O87+P87</f>
        <v>102</v>
      </c>
      <c r="M87" s="22">
        <f aca="true" t="shared" si="43" ref="M87:P89">M95+M111</f>
        <v>0</v>
      </c>
      <c r="N87" s="22">
        <f t="shared" si="43"/>
        <v>0</v>
      </c>
      <c r="O87" s="22">
        <f t="shared" si="43"/>
        <v>102</v>
      </c>
      <c r="P87" s="17">
        <f t="shared" si="43"/>
        <v>0</v>
      </c>
      <c r="Q87" s="22">
        <f aca="true" t="shared" si="44" ref="Q87:Q118">R87+S87+T87+U87</f>
        <v>102</v>
      </c>
      <c r="R87" s="22">
        <f aca="true" t="shared" si="45" ref="R87:U89">R95+R111</f>
        <v>0</v>
      </c>
      <c r="S87" s="22">
        <f t="shared" si="45"/>
        <v>0</v>
      </c>
      <c r="T87" s="22">
        <f t="shared" si="45"/>
        <v>102</v>
      </c>
      <c r="U87" s="17">
        <f t="shared" si="45"/>
        <v>0</v>
      </c>
    </row>
    <row r="88" spans="1:21" ht="59.25" customHeight="1">
      <c r="A88" s="112"/>
      <c r="B88" s="113"/>
      <c r="C88" s="103"/>
      <c r="D88" s="97"/>
      <c r="E88" s="97"/>
      <c r="F88" s="10">
        <v>2020</v>
      </c>
      <c r="G88" s="22">
        <f t="shared" si="40"/>
        <v>29.9</v>
      </c>
      <c r="H88" s="22">
        <f t="shared" si="41"/>
        <v>0</v>
      </c>
      <c r="I88" s="22">
        <f t="shared" si="41"/>
        <v>0</v>
      </c>
      <c r="J88" s="22">
        <f t="shared" si="41"/>
        <v>29.9</v>
      </c>
      <c r="K88" s="17">
        <f t="shared" si="41"/>
        <v>0</v>
      </c>
      <c r="L88" s="22">
        <f t="shared" si="42"/>
        <v>29.9</v>
      </c>
      <c r="M88" s="22">
        <f t="shared" si="43"/>
        <v>0</v>
      </c>
      <c r="N88" s="22">
        <f t="shared" si="43"/>
        <v>0</v>
      </c>
      <c r="O88" s="22">
        <f t="shared" si="43"/>
        <v>29.9</v>
      </c>
      <c r="P88" s="17">
        <f t="shared" si="43"/>
        <v>0</v>
      </c>
      <c r="Q88" s="22">
        <f t="shared" si="44"/>
        <v>29.9</v>
      </c>
      <c r="R88" s="22">
        <f t="shared" si="45"/>
        <v>0</v>
      </c>
      <c r="S88" s="22">
        <f t="shared" si="45"/>
        <v>0</v>
      </c>
      <c r="T88" s="22">
        <f t="shared" si="45"/>
        <v>29.9</v>
      </c>
      <c r="U88" s="17">
        <f t="shared" si="45"/>
        <v>0</v>
      </c>
    </row>
    <row r="89" spans="1:21" ht="13.5" hidden="1">
      <c r="A89" s="112"/>
      <c r="B89" s="113"/>
      <c r="C89" s="103"/>
      <c r="D89" s="97"/>
      <c r="E89" s="97"/>
      <c r="F89" s="10">
        <v>2021</v>
      </c>
      <c r="G89" s="22">
        <f t="shared" si="40"/>
        <v>32.7</v>
      </c>
      <c r="H89" s="22">
        <f t="shared" si="41"/>
        <v>0</v>
      </c>
      <c r="I89" s="22">
        <f t="shared" si="41"/>
        <v>0</v>
      </c>
      <c r="J89" s="22">
        <f t="shared" si="41"/>
        <v>32.7</v>
      </c>
      <c r="K89" s="17">
        <f t="shared" si="41"/>
        <v>0</v>
      </c>
      <c r="L89" s="22">
        <f t="shared" si="42"/>
        <v>0</v>
      </c>
      <c r="M89" s="22">
        <f t="shared" si="43"/>
        <v>0</v>
      </c>
      <c r="N89" s="22">
        <f t="shared" si="43"/>
        <v>0</v>
      </c>
      <c r="O89" s="22">
        <f t="shared" si="43"/>
        <v>0</v>
      </c>
      <c r="P89" s="17">
        <f t="shared" si="43"/>
        <v>0</v>
      </c>
      <c r="Q89" s="22">
        <f t="shared" si="44"/>
        <v>0</v>
      </c>
      <c r="R89" s="22">
        <f t="shared" si="45"/>
        <v>0</v>
      </c>
      <c r="S89" s="22">
        <f t="shared" si="45"/>
        <v>0</v>
      </c>
      <c r="T89" s="22">
        <f t="shared" si="45"/>
        <v>0</v>
      </c>
      <c r="U89" s="17">
        <f t="shared" si="45"/>
        <v>0</v>
      </c>
    </row>
    <row r="90" spans="1:21" ht="12.75" customHeight="1" hidden="1">
      <c r="A90" s="112"/>
      <c r="B90" s="113"/>
      <c r="C90" s="103"/>
      <c r="D90" s="97"/>
      <c r="E90" s="97"/>
      <c r="F90" s="10">
        <v>2022</v>
      </c>
      <c r="G90" s="22">
        <f t="shared" si="40"/>
        <v>35.4</v>
      </c>
      <c r="H90" s="22"/>
      <c r="I90" s="22"/>
      <c r="J90" s="22">
        <f>J98+J114</f>
        <v>35.4</v>
      </c>
      <c r="K90" s="17"/>
      <c r="L90" s="22">
        <f t="shared" si="42"/>
        <v>0</v>
      </c>
      <c r="M90" s="22"/>
      <c r="N90" s="22"/>
      <c r="O90" s="22">
        <f>O98+O114</f>
        <v>0</v>
      </c>
      <c r="P90" s="17"/>
      <c r="Q90" s="22">
        <f t="shared" si="44"/>
        <v>0</v>
      </c>
      <c r="R90" s="22"/>
      <c r="S90" s="22"/>
      <c r="T90" s="22">
        <f>T98+T114</f>
        <v>0</v>
      </c>
      <c r="U90" s="17"/>
    </row>
    <row r="91" spans="1:21" ht="13.5" hidden="1">
      <c r="A91" s="112"/>
      <c r="B91" s="113"/>
      <c r="C91" s="103"/>
      <c r="D91" s="97"/>
      <c r="E91" s="97"/>
      <c r="F91" s="10">
        <v>2023</v>
      </c>
      <c r="G91" s="22">
        <f t="shared" si="40"/>
        <v>36</v>
      </c>
      <c r="H91" s="22"/>
      <c r="I91" s="22"/>
      <c r="J91" s="22">
        <f>J99+J115</f>
        <v>36</v>
      </c>
      <c r="K91" s="17"/>
      <c r="L91" s="22">
        <f t="shared" si="42"/>
        <v>0</v>
      </c>
      <c r="M91" s="22"/>
      <c r="N91" s="22"/>
      <c r="O91" s="22">
        <f>O99+O115</f>
        <v>0</v>
      </c>
      <c r="P91" s="17"/>
      <c r="Q91" s="22">
        <f t="shared" si="44"/>
        <v>0</v>
      </c>
      <c r="R91" s="22"/>
      <c r="S91" s="22"/>
      <c r="T91" s="22">
        <f>T99+T115</f>
        <v>0</v>
      </c>
      <c r="U91" s="17"/>
    </row>
    <row r="92" spans="1:21" ht="13.5" hidden="1">
      <c r="A92" s="112"/>
      <c r="B92" s="113"/>
      <c r="C92" s="103"/>
      <c r="D92" s="97"/>
      <c r="E92" s="97"/>
      <c r="F92" s="10">
        <v>2024</v>
      </c>
      <c r="G92" s="22">
        <f t="shared" si="40"/>
        <v>122.386</v>
      </c>
      <c r="H92" s="22"/>
      <c r="I92" s="22"/>
      <c r="J92" s="22">
        <f>J100+J116</f>
        <v>122.386</v>
      </c>
      <c r="K92" s="17"/>
      <c r="L92" s="22">
        <f t="shared" si="42"/>
        <v>0</v>
      </c>
      <c r="M92" s="22"/>
      <c r="N92" s="22"/>
      <c r="O92" s="22">
        <f>O100+O116</f>
        <v>0</v>
      </c>
      <c r="P92" s="17"/>
      <c r="Q92" s="22">
        <f t="shared" si="44"/>
        <v>0</v>
      </c>
      <c r="R92" s="22"/>
      <c r="S92" s="22"/>
      <c r="T92" s="22">
        <f>T100+T116</f>
        <v>0</v>
      </c>
      <c r="U92" s="17"/>
    </row>
    <row r="93" spans="1:21" ht="13.5" hidden="1">
      <c r="A93" s="112"/>
      <c r="B93" s="113"/>
      <c r="C93" s="103"/>
      <c r="D93" s="97"/>
      <c r="E93" s="97"/>
      <c r="F93" s="10">
        <v>2025</v>
      </c>
      <c r="G93" s="22">
        <f t="shared" si="40"/>
        <v>127.281</v>
      </c>
      <c r="H93" s="61"/>
      <c r="I93" s="61"/>
      <c r="J93" s="22">
        <f>J101+J117</f>
        <v>127.281</v>
      </c>
      <c r="K93" s="60"/>
      <c r="L93" s="22">
        <f t="shared" si="42"/>
        <v>0</v>
      </c>
      <c r="M93" s="61"/>
      <c r="N93" s="61"/>
      <c r="O93" s="22">
        <f>O101+O117</f>
        <v>0</v>
      </c>
      <c r="P93" s="60"/>
      <c r="Q93" s="22">
        <f t="shared" si="44"/>
        <v>0</v>
      </c>
      <c r="R93" s="61"/>
      <c r="S93" s="61"/>
      <c r="T93" s="22">
        <f>T101+T117</f>
        <v>0</v>
      </c>
      <c r="U93" s="60"/>
    </row>
    <row r="94" spans="1:21" ht="12.75" hidden="1">
      <c r="A94" s="112"/>
      <c r="B94" s="98" t="s">
        <v>13</v>
      </c>
      <c r="C94" s="98"/>
      <c r="D94" s="98"/>
      <c r="E94" s="98"/>
      <c r="F94" s="98"/>
      <c r="G94" s="21">
        <f>H94+I94+J94+K94</f>
        <v>485.66700000000003</v>
      </c>
      <c r="H94" s="21">
        <f>SUM(H87:H93)</f>
        <v>0</v>
      </c>
      <c r="I94" s="21">
        <f>SUM(I87:I93)</f>
        <v>0</v>
      </c>
      <c r="J94" s="21">
        <f>SUM(J87:J93)</f>
        <v>485.66700000000003</v>
      </c>
      <c r="K94" s="14">
        <f>K87+K89</f>
        <v>0</v>
      </c>
      <c r="L94" s="21">
        <f t="shared" si="42"/>
        <v>131.9</v>
      </c>
      <c r="M94" s="21">
        <f>SUM(M87:M93)</f>
        <v>0</v>
      </c>
      <c r="N94" s="21">
        <f>SUM(N87:N93)</f>
        <v>0</v>
      </c>
      <c r="O94" s="21">
        <f>SUM(O87:O93)</f>
        <v>131.9</v>
      </c>
      <c r="P94" s="14">
        <f>P87+P89</f>
        <v>0</v>
      </c>
      <c r="Q94" s="21">
        <f t="shared" si="44"/>
        <v>131.9</v>
      </c>
      <c r="R94" s="21">
        <f>SUM(R87:R93)</f>
        <v>0</v>
      </c>
      <c r="S94" s="21">
        <f>SUM(S87:S93)</f>
        <v>0</v>
      </c>
      <c r="T94" s="21">
        <f>SUM(T87:T93)</f>
        <v>131.9</v>
      </c>
      <c r="U94" s="14">
        <f>U87+U89</f>
        <v>0</v>
      </c>
    </row>
    <row r="95" spans="1:21" ht="12.75" customHeight="1" hidden="1">
      <c r="A95" s="112" t="s">
        <v>15</v>
      </c>
      <c r="B95" s="113" t="s">
        <v>28</v>
      </c>
      <c r="C95" s="103" t="s">
        <v>41</v>
      </c>
      <c r="D95" s="97">
        <v>2019</v>
      </c>
      <c r="E95" s="97">
        <v>2025</v>
      </c>
      <c r="F95" s="10">
        <v>2019</v>
      </c>
      <c r="G95" s="62">
        <f t="shared" si="40"/>
        <v>40</v>
      </c>
      <c r="H95" s="62">
        <f aca="true" t="shared" si="46" ref="H95:K97">H103</f>
        <v>0</v>
      </c>
      <c r="I95" s="62">
        <f t="shared" si="46"/>
        <v>0</v>
      </c>
      <c r="J95" s="62">
        <f t="shared" si="46"/>
        <v>40</v>
      </c>
      <c r="K95" s="13">
        <f t="shared" si="46"/>
        <v>0</v>
      </c>
      <c r="L95" s="62">
        <f t="shared" si="42"/>
        <v>40</v>
      </c>
      <c r="M95" s="62">
        <f aca="true" t="shared" si="47" ref="M95:P97">M103</f>
        <v>0</v>
      </c>
      <c r="N95" s="62">
        <f t="shared" si="47"/>
        <v>0</v>
      </c>
      <c r="O95" s="62">
        <f t="shared" si="47"/>
        <v>40</v>
      </c>
      <c r="P95" s="13">
        <f t="shared" si="47"/>
        <v>0</v>
      </c>
      <c r="Q95" s="62">
        <f t="shared" si="44"/>
        <v>40</v>
      </c>
      <c r="R95" s="62">
        <f aca="true" t="shared" si="48" ref="R95:U97">R103</f>
        <v>0</v>
      </c>
      <c r="S95" s="62">
        <f t="shared" si="48"/>
        <v>0</v>
      </c>
      <c r="T95" s="62">
        <f t="shared" si="48"/>
        <v>40</v>
      </c>
      <c r="U95" s="13">
        <f t="shared" si="48"/>
        <v>0</v>
      </c>
    </row>
    <row r="96" spans="1:21" ht="47.25" customHeight="1">
      <c r="A96" s="112"/>
      <c r="B96" s="113"/>
      <c r="C96" s="103"/>
      <c r="D96" s="97"/>
      <c r="E96" s="97"/>
      <c r="F96" s="10">
        <v>2020</v>
      </c>
      <c r="G96" s="62">
        <f t="shared" si="40"/>
        <v>0</v>
      </c>
      <c r="H96" s="62">
        <f t="shared" si="46"/>
        <v>0</v>
      </c>
      <c r="I96" s="62">
        <f t="shared" si="46"/>
        <v>0</v>
      </c>
      <c r="J96" s="62">
        <f t="shared" si="46"/>
        <v>0</v>
      </c>
      <c r="K96" s="13">
        <f t="shared" si="46"/>
        <v>0</v>
      </c>
      <c r="L96" s="62">
        <f t="shared" si="42"/>
        <v>0</v>
      </c>
      <c r="M96" s="62">
        <f t="shared" si="47"/>
        <v>0</v>
      </c>
      <c r="N96" s="62">
        <f t="shared" si="47"/>
        <v>0</v>
      </c>
      <c r="O96" s="62">
        <f t="shared" si="47"/>
        <v>0</v>
      </c>
      <c r="P96" s="13">
        <f t="shared" si="47"/>
        <v>0</v>
      </c>
      <c r="Q96" s="62">
        <f t="shared" si="44"/>
        <v>0</v>
      </c>
      <c r="R96" s="62">
        <f t="shared" si="48"/>
        <v>0</v>
      </c>
      <c r="S96" s="62">
        <f t="shared" si="48"/>
        <v>0</v>
      </c>
      <c r="T96" s="62">
        <f t="shared" si="48"/>
        <v>0</v>
      </c>
      <c r="U96" s="13">
        <f t="shared" si="48"/>
        <v>0</v>
      </c>
    </row>
    <row r="97" spans="1:21" ht="12.75" hidden="1">
      <c r="A97" s="112"/>
      <c r="B97" s="113"/>
      <c r="C97" s="103"/>
      <c r="D97" s="97"/>
      <c r="E97" s="97"/>
      <c r="F97" s="10">
        <v>2021</v>
      </c>
      <c r="G97" s="62">
        <f t="shared" si="40"/>
        <v>0</v>
      </c>
      <c r="H97" s="62">
        <f t="shared" si="46"/>
        <v>0</v>
      </c>
      <c r="I97" s="62">
        <f t="shared" si="46"/>
        <v>0</v>
      </c>
      <c r="J97" s="62">
        <f t="shared" si="46"/>
        <v>0</v>
      </c>
      <c r="K97" s="13">
        <f t="shared" si="46"/>
        <v>0</v>
      </c>
      <c r="L97" s="62">
        <f t="shared" si="42"/>
        <v>0</v>
      </c>
      <c r="M97" s="62">
        <f t="shared" si="47"/>
        <v>0</v>
      </c>
      <c r="N97" s="62">
        <f t="shared" si="47"/>
        <v>0</v>
      </c>
      <c r="O97" s="62">
        <f t="shared" si="47"/>
        <v>0</v>
      </c>
      <c r="P97" s="13">
        <f t="shared" si="47"/>
        <v>0</v>
      </c>
      <c r="Q97" s="62">
        <f t="shared" si="44"/>
        <v>0</v>
      </c>
      <c r="R97" s="62">
        <f t="shared" si="48"/>
        <v>0</v>
      </c>
      <c r="S97" s="62">
        <f t="shared" si="48"/>
        <v>0</v>
      </c>
      <c r="T97" s="62">
        <f t="shared" si="48"/>
        <v>0</v>
      </c>
      <c r="U97" s="13">
        <f t="shared" si="48"/>
        <v>0</v>
      </c>
    </row>
    <row r="98" spans="1:21" ht="12.75" hidden="1">
      <c r="A98" s="112"/>
      <c r="B98" s="113"/>
      <c r="C98" s="103"/>
      <c r="D98" s="97"/>
      <c r="E98" s="97"/>
      <c r="F98" s="10">
        <v>2022</v>
      </c>
      <c r="G98" s="62">
        <f t="shared" si="40"/>
        <v>0</v>
      </c>
      <c r="H98" s="62"/>
      <c r="I98" s="62"/>
      <c r="J98" s="62">
        <f>J106</f>
        <v>0</v>
      </c>
      <c r="K98" s="13"/>
      <c r="L98" s="62">
        <f t="shared" si="42"/>
        <v>0</v>
      </c>
      <c r="M98" s="62"/>
      <c r="N98" s="62"/>
      <c r="O98" s="62">
        <f>O106</f>
        <v>0</v>
      </c>
      <c r="P98" s="13"/>
      <c r="Q98" s="62">
        <f t="shared" si="44"/>
        <v>0</v>
      </c>
      <c r="R98" s="62"/>
      <c r="S98" s="62"/>
      <c r="T98" s="62">
        <f>T106</f>
        <v>0</v>
      </c>
      <c r="U98" s="13"/>
    </row>
    <row r="99" spans="1:21" ht="12.75" hidden="1">
      <c r="A99" s="112"/>
      <c r="B99" s="113"/>
      <c r="C99" s="103"/>
      <c r="D99" s="97"/>
      <c r="E99" s="97"/>
      <c r="F99" s="10">
        <v>2023</v>
      </c>
      <c r="G99" s="62">
        <f t="shared" si="40"/>
        <v>0</v>
      </c>
      <c r="H99" s="62"/>
      <c r="I99" s="62"/>
      <c r="J99" s="62">
        <f>J107</f>
        <v>0</v>
      </c>
      <c r="K99" s="13"/>
      <c r="L99" s="62">
        <f t="shared" si="42"/>
        <v>0</v>
      </c>
      <c r="M99" s="62"/>
      <c r="N99" s="62"/>
      <c r="O99" s="62">
        <f>O107</f>
        <v>0</v>
      </c>
      <c r="P99" s="13"/>
      <c r="Q99" s="62">
        <f t="shared" si="44"/>
        <v>0</v>
      </c>
      <c r="R99" s="62"/>
      <c r="S99" s="62"/>
      <c r="T99" s="62">
        <f>T107</f>
        <v>0</v>
      </c>
      <c r="U99" s="13"/>
    </row>
    <row r="100" spans="1:21" ht="12.75" hidden="1">
      <c r="A100" s="112"/>
      <c r="B100" s="113"/>
      <c r="C100" s="103"/>
      <c r="D100" s="97"/>
      <c r="E100" s="97"/>
      <c r="F100" s="10">
        <v>2024</v>
      </c>
      <c r="G100" s="62">
        <f t="shared" si="40"/>
        <v>48.032</v>
      </c>
      <c r="H100" s="62"/>
      <c r="I100" s="62"/>
      <c r="J100" s="62">
        <f>J108</f>
        <v>48.032</v>
      </c>
      <c r="K100" s="13"/>
      <c r="L100" s="62">
        <f t="shared" si="42"/>
        <v>0</v>
      </c>
      <c r="M100" s="62"/>
      <c r="N100" s="62"/>
      <c r="O100" s="62">
        <f>O108</f>
        <v>0</v>
      </c>
      <c r="P100" s="13"/>
      <c r="Q100" s="62">
        <f t="shared" si="44"/>
        <v>0</v>
      </c>
      <c r="R100" s="62"/>
      <c r="S100" s="62"/>
      <c r="T100" s="62">
        <f>T108</f>
        <v>0</v>
      </c>
      <c r="U100" s="13"/>
    </row>
    <row r="101" spans="1:21" ht="12.75" hidden="1">
      <c r="A101" s="112"/>
      <c r="B101" s="113"/>
      <c r="C101" s="103"/>
      <c r="D101" s="97"/>
      <c r="E101" s="97"/>
      <c r="F101" s="10">
        <v>2025</v>
      </c>
      <c r="G101" s="62">
        <f t="shared" si="40"/>
        <v>49.953</v>
      </c>
      <c r="H101" s="61"/>
      <c r="I101" s="61"/>
      <c r="J101" s="62">
        <f>J109</f>
        <v>49.953</v>
      </c>
      <c r="K101" s="60"/>
      <c r="L101" s="62">
        <f t="shared" si="42"/>
        <v>0</v>
      </c>
      <c r="M101" s="61"/>
      <c r="N101" s="61"/>
      <c r="O101" s="62">
        <f>O109</f>
        <v>0</v>
      </c>
      <c r="P101" s="60"/>
      <c r="Q101" s="62">
        <f t="shared" si="44"/>
        <v>0</v>
      </c>
      <c r="R101" s="61"/>
      <c r="S101" s="61"/>
      <c r="T101" s="62">
        <f>T109</f>
        <v>0</v>
      </c>
      <c r="U101" s="60"/>
    </row>
    <row r="102" spans="1:21" ht="12.75" hidden="1">
      <c r="A102" s="112"/>
      <c r="B102" s="98" t="s">
        <v>13</v>
      </c>
      <c r="C102" s="98"/>
      <c r="D102" s="98"/>
      <c r="E102" s="98"/>
      <c r="F102" s="98"/>
      <c r="G102" s="21">
        <f>H102+I102+J102+K102</f>
        <v>137.985</v>
      </c>
      <c r="H102" s="21">
        <f>SUM(H95:H101)</f>
        <v>0</v>
      </c>
      <c r="I102" s="21">
        <f>SUM(I95:I101)</f>
        <v>0</v>
      </c>
      <c r="J102" s="21">
        <f>SUM(J95:J101)</f>
        <v>137.985</v>
      </c>
      <c r="K102" s="14">
        <f>K95+K97</f>
        <v>0</v>
      </c>
      <c r="L102" s="21">
        <f t="shared" si="42"/>
        <v>40</v>
      </c>
      <c r="M102" s="21">
        <f>SUM(M95:M101)</f>
        <v>0</v>
      </c>
      <c r="N102" s="21">
        <f>SUM(N95:N101)</f>
        <v>0</v>
      </c>
      <c r="O102" s="21">
        <f>SUM(O95:O101)</f>
        <v>40</v>
      </c>
      <c r="P102" s="14">
        <f>P95+P97</f>
        <v>0</v>
      </c>
      <c r="Q102" s="21">
        <f t="shared" si="44"/>
        <v>40</v>
      </c>
      <c r="R102" s="21">
        <f>SUM(R95:R101)</f>
        <v>0</v>
      </c>
      <c r="S102" s="21">
        <f>SUM(S95:S101)</f>
        <v>0</v>
      </c>
      <c r="T102" s="21">
        <f>SUM(T95:T101)</f>
        <v>40</v>
      </c>
      <c r="U102" s="14">
        <f>U95+U97</f>
        <v>0</v>
      </c>
    </row>
    <row r="103" spans="1:21" ht="12.75" hidden="1">
      <c r="A103" s="114" t="s">
        <v>30</v>
      </c>
      <c r="B103" s="111" t="s">
        <v>33</v>
      </c>
      <c r="C103" s="103" t="s">
        <v>41</v>
      </c>
      <c r="D103" s="97">
        <v>2019</v>
      </c>
      <c r="E103" s="97">
        <v>2025</v>
      </c>
      <c r="F103" s="10">
        <v>2019</v>
      </c>
      <c r="G103" s="62">
        <f t="shared" si="40"/>
        <v>40</v>
      </c>
      <c r="H103" s="62">
        <v>0</v>
      </c>
      <c r="I103" s="62">
        <v>0</v>
      </c>
      <c r="J103" s="62">
        <v>40</v>
      </c>
      <c r="K103" s="13">
        <v>0</v>
      </c>
      <c r="L103" s="62">
        <f t="shared" si="42"/>
        <v>40</v>
      </c>
      <c r="M103" s="62">
        <v>0</v>
      </c>
      <c r="N103" s="62">
        <v>0</v>
      </c>
      <c r="O103" s="62">
        <v>40</v>
      </c>
      <c r="P103" s="13">
        <v>0</v>
      </c>
      <c r="Q103" s="62">
        <f t="shared" si="44"/>
        <v>40</v>
      </c>
      <c r="R103" s="62">
        <v>0</v>
      </c>
      <c r="S103" s="62">
        <v>0</v>
      </c>
      <c r="T103" s="62">
        <v>40</v>
      </c>
      <c r="U103" s="13">
        <v>0</v>
      </c>
    </row>
    <row r="104" spans="1:21" ht="89.25" customHeight="1">
      <c r="A104" s="114"/>
      <c r="B104" s="111"/>
      <c r="C104" s="103"/>
      <c r="D104" s="97"/>
      <c r="E104" s="97"/>
      <c r="F104" s="10">
        <v>2020</v>
      </c>
      <c r="G104" s="62">
        <f t="shared" si="40"/>
        <v>0</v>
      </c>
      <c r="H104" s="62">
        <v>0</v>
      </c>
      <c r="I104" s="62">
        <v>0</v>
      </c>
      <c r="J104" s="62">
        <v>0</v>
      </c>
      <c r="K104" s="13">
        <v>0</v>
      </c>
      <c r="L104" s="62">
        <f t="shared" si="42"/>
        <v>0</v>
      </c>
      <c r="M104" s="62">
        <v>0</v>
      </c>
      <c r="N104" s="62">
        <v>0</v>
      </c>
      <c r="O104" s="62">
        <v>0</v>
      </c>
      <c r="P104" s="13">
        <v>0</v>
      </c>
      <c r="Q104" s="62">
        <f t="shared" si="44"/>
        <v>0</v>
      </c>
      <c r="R104" s="62">
        <v>0</v>
      </c>
      <c r="S104" s="62">
        <v>0</v>
      </c>
      <c r="T104" s="62">
        <v>0</v>
      </c>
      <c r="U104" s="13">
        <v>0</v>
      </c>
    </row>
    <row r="105" spans="1:21" ht="12.75" hidden="1">
      <c r="A105" s="114"/>
      <c r="B105" s="111"/>
      <c r="C105" s="103"/>
      <c r="D105" s="97"/>
      <c r="E105" s="97"/>
      <c r="F105" s="10">
        <v>2021</v>
      </c>
      <c r="G105" s="62">
        <f t="shared" si="40"/>
        <v>0</v>
      </c>
      <c r="H105" s="62">
        <v>0</v>
      </c>
      <c r="I105" s="62">
        <v>0</v>
      </c>
      <c r="J105" s="62">
        <v>0</v>
      </c>
      <c r="K105" s="13">
        <v>0</v>
      </c>
      <c r="L105" s="62">
        <f t="shared" si="42"/>
        <v>0</v>
      </c>
      <c r="M105" s="62">
        <v>0</v>
      </c>
      <c r="N105" s="62">
        <v>0</v>
      </c>
      <c r="O105" s="62">
        <v>0</v>
      </c>
      <c r="P105" s="13">
        <v>0</v>
      </c>
      <c r="Q105" s="62">
        <f t="shared" si="44"/>
        <v>0</v>
      </c>
      <c r="R105" s="62">
        <v>0</v>
      </c>
      <c r="S105" s="62">
        <v>0</v>
      </c>
      <c r="T105" s="62">
        <v>0</v>
      </c>
      <c r="U105" s="13">
        <v>0</v>
      </c>
    </row>
    <row r="106" spans="1:21" ht="12.75" hidden="1">
      <c r="A106" s="114"/>
      <c r="B106" s="111"/>
      <c r="C106" s="103"/>
      <c r="D106" s="97"/>
      <c r="E106" s="97"/>
      <c r="F106" s="10">
        <v>2022</v>
      </c>
      <c r="G106" s="62">
        <f t="shared" si="40"/>
        <v>0</v>
      </c>
      <c r="H106" s="62"/>
      <c r="I106" s="62"/>
      <c r="J106" s="62">
        <f>J105*1.04</f>
        <v>0</v>
      </c>
      <c r="K106" s="13"/>
      <c r="L106" s="62">
        <f t="shared" si="42"/>
        <v>0</v>
      </c>
      <c r="M106" s="62"/>
      <c r="N106" s="62"/>
      <c r="O106" s="62">
        <f>O105*1.04</f>
        <v>0</v>
      </c>
      <c r="P106" s="13"/>
      <c r="Q106" s="62">
        <f t="shared" si="44"/>
        <v>0</v>
      </c>
      <c r="R106" s="62"/>
      <c r="S106" s="62"/>
      <c r="T106" s="62">
        <f>T105*1.04</f>
        <v>0</v>
      </c>
      <c r="U106" s="13"/>
    </row>
    <row r="107" spans="1:21" ht="12.75" hidden="1">
      <c r="A107" s="114"/>
      <c r="B107" s="111"/>
      <c r="C107" s="103"/>
      <c r="D107" s="97"/>
      <c r="E107" s="97"/>
      <c r="F107" s="10">
        <v>2023</v>
      </c>
      <c r="G107" s="62">
        <f t="shared" si="40"/>
        <v>0</v>
      </c>
      <c r="H107" s="62"/>
      <c r="I107" s="62"/>
      <c r="J107" s="62"/>
      <c r="K107" s="13"/>
      <c r="L107" s="62">
        <f t="shared" si="42"/>
        <v>0</v>
      </c>
      <c r="M107" s="62"/>
      <c r="N107" s="62"/>
      <c r="O107" s="62"/>
      <c r="P107" s="13"/>
      <c r="Q107" s="62">
        <f t="shared" si="44"/>
        <v>0</v>
      </c>
      <c r="R107" s="62"/>
      <c r="S107" s="62"/>
      <c r="T107" s="62"/>
      <c r="U107" s="13"/>
    </row>
    <row r="108" spans="1:21" ht="12.75" hidden="1">
      <c r="A108" s="114"/>
      <c r="B108" s="111"/>
      <c r="C108" s="103"/>
      <c r="D108" s="97"/>
      <c r="E108" s="97"/>
      <c r="F108" s="10">
        <v>2024</v>
      </c>
      <c r="G108" s="62">
        <f t="shared" si="40"/>
        <v>48.032</v>
      </c>
      <c r="H108" s="62"/>
      <c r="I108" s="62"/>
      <c r="J108" s="62">
        <v>48.032</v>
      </c>
      <c r="K108" s="13"/>
      <c r="L108" s="62">
        <f t="shared" si="42"/>
        <v>0</v>
      </c>
      <c r="M108" s="62"/>
      <c r="N108" s="62"/>
      <c r="O108" s="62"/>
      <c r="P108" s="13"/>
      <c r="Q108" s="62">
        <f t="shared" si="44"/>
        <v>0</v>
      </c>
      <c r="R108" s="62"/>
      <c r="S108" s="62"/>
      <c r="T108" s="62"/>
      <c r="U108" s="13"/>
    </row>
    <row r="109" spans="1:21" ht="12.75" hidden="1">
      <c r="A109" s="114"/>
      <c r="B109" s="111"/>
      <c r="C109" s="103"/>
      <c r="D109" s="97"/>
      <c r="E109" s="97"/>
      <c r="F109" s="10">
        <v>2025</v>
      </c>
      <c r="G109" s="62">
        <f t="shared" si="40"/>
        <v>49.953</v>
      </c>
      <c r="H109" s="61"/>
      <c r="I109" s="61"/>
      <c r="J109" s="62">
        <v>49.953</v>
      </c>
      <c r="K109" s="60"/>
      <c r="L109" s="62">
        <f t="shared" si="42"/>
        <v>0</v>
      </c>
      <c r="M109" s="61"/>
      <c r="N109" s="61"/>
      <c r="O109" s="62"/>
      <c r="P109" s="60"/>
      <c r="Q109" s="62">
        <f t="shared" si="44"/>
        <v>0</v>
      </c>
      <c r="R109" s="61"/>
      <c r="S109" s="61"/>
      <c r="T109" s="62"/>
      <c r="U109" s="60"/>
    </row>
    <row r="110" spans="1:21" ht="12.75" hidden="1">
      <c r="A110" s="114"/>
      <c r="B110" s="98" t="s">
        <v>12</v>
      </c>
      <c r="C110" s="98"/>
      <c r="D110" s="98"/>
      <c r="E110" s="98"/>
      <c r="F110" s="98"/>
      <c r="G110" s="21">
        <f>H110+I110+J110+K110</f>
        <v>137.985</v>
      </c>
      <c r="H110" s="21">
        <f>SUM(H103:H109)</f>
        <v>0</v>
      </c>
      <c r="I110" s="21">
        <f>SUM(I103:I109)</f>
        <v>0</v>
      </c>
      <c r="J110" s="21">
        <f>SUM(J103:J109)</f>
        <v>137.985</v>
      </c>
      <c r="K110" s="14">
        <f>K103+K105</f>
        <v>0</v>
      </c>
      <c r="L110" s="21">
        <f t="shared" si="42"/>
        <v>40</v>
      </c>
      <c r="M110" s="21">
        <f>SUM(M103:M109)</f>
        <v>0</v>
      </c>
      <c r="N110" s="21">
        <f>SUM(N103:N109)</f>
        <v>0</v>
      </c>
      <c r="O110" s="21">
        <f>SUM(O103:O109)</f>
        <v>40</v>
      </c>
      <c r="P110" s="14">
        <f>P103+P105</f>
        <v>0</v>
      </c>
      <c r="Q110" s="21">
        <f t="shared" si="44"/>
        <v>40</v>
      </c>
      <c r="R110" s="21">
        <f>SUM(R103:R109)</f>
        <v>0</v>
      </c>
      <c r="S110" s="21">
        <f>SUM(S103:S109)</f>
        <v>0</v>
      </c>
      <c r="T110" s="21">
        <f>SUM(T103:T109)</f>
        <v>40</v>
      </c>
      <c r="U110" s="14">
        <f>U103+U105</f>
        <v>0</v>
      </c>
    </row>
    <row r="111" spans="1:21" ht="12.75" hidden="1">
      <c r="A111" s="112" t="s">
        <v>22</v>
      </c>
      <c r="B111" s="113" t="s">
        <v>18</v>
      </c>
      <c r="C111" s="103" t="s">
        <v>41</v>
      </c>
      <c r="D111" s="97">
        <v>2019</v>
      </c>
      <c r="E111" s="97">
        <v>2025</v>
      </c>
      <c r="F111" s="10">
        <v>2019</v>
      </c>
      <c r="G111" s="62">
        <f t="shared" si="40"/>
        <v>62</v>
      </c>
      <c r="H111" s="62">
        <f aca="true" t="shared" si="49" ref="H111:K112">H119</f>
        <v>0</v>
      </c>
      <c r="I111" s="62">
        <f t="shared" si="49"/>
        <v>0</v>
      </c>
      <c r="J111" s="62">
        <f t="shared" si="49"/>
        <v>62</v>
      </c>
      <c r="K111" s="13">
        <f t="shared" si="49"/>
        <v>0</v>
      </c>
      <c r="L111" s="62">
        <f t="shared" si="42"/>
        <v>62</v>
      </c>
      <c r="M111" s="62">
        <f aca="true" t="shared" si="50" ref="M111:P113">M119</f>
        <v>0</v>
      </c>
      <c r="N111" s="62">
        <f t="shared" si="50"/>
        <v>0</v>
      </c>
      <c r="O111" s="62">
        <f t="shared" si="50"/>
        <v>62</v>
      </c>
      <c r="P111" s="13">
        <f t="shared" si="50"/>
        <v>0</v>
      </c>
      <c r="Q111" s="62">
        <f t="shared" si="44"/>
        <v>62</v>
      </c>
      <c r="R111" s="62">
        <f aca="true" t="shared" si="51" ref="R111:U113">R119</f>
        <v>0</v>
      </c>
      <c r="S111" s="62">
        <f t="shared" si="51"/>
        <v>0</v>
      </c>
      <c r="T111" s="62">
        <f t="shared" si="51"/>
        <v>62</v>
      </c>
      <c r="U111" s="13">
        <f t="shared" si="51"/>
        <v>0</v>
      </c>
    </row>
    <row r="112" spans="1:21" ht="55.5" customHeight="1">
      <c r="A112" s="112"/>
      <c r="B112" s="113"/>
      <c r="C112" s="103"/>
      <c r="D112" s="97"/>
      <c r="E112" s="97"/>
      <c r="F112" s="10">
        <v>2020</v>
      </c>
      <c r="G112" s="62">
        <f t="shared" si="40"/>
        <v>29.9</v>
      </c>
      <c r="H112" s="62">
        <f t="shared" si="49"/>
        <v>0</v>
      </c>
      <c r="I112" s="62">
        <f t="shared" si="49"/>
        <v>0</v>
      </c>
      <c r="J112" s="62">
        <f t="shared" si="49"/>
        <v>29.9</v>
      </c>
      <c r="K112" s="13">
        <f t="shared" si="49"/>
        <v>0</v>
      </c>
      <c r="L112" s="62">
        <f t="shared" si="42"/>
        <v>29.9</v>
      </c>
      <c r="M112" s="62">
        <f t="shared" si="50"/>
        <v>0</v>
      </c>
      <c r="N112" s="62">
        <f t="shared" si="50"/>
        <v>0</v>
      </c>
      <c r="O112" s="62">
        <f t="shared" si="50"/>
        <v>29.9</v>
      </c>
      <c r="P112" s="13">
        <f t="shared" si="50"/>
        <v>0</v>
      </c>
      <c r="Q112" s="62">
        <f t="shared" si="44"/>
        <v>29.9</v>
      </c>
      <c r="R112" s="62">
        <f t="shared" si="51"/>
        <v>0</v>
      </c>
      <c r="S112" s="62">
        <f t="shared" si="51"/>
        <v>0</v>
      </c>
      <c r="T112" s="62">
        <f t="shared" si="51"/>
        <v>29.9</v>
      </c>
      <c r="U112" s="13">
        <f t="shared" si="51"/>
        <v>0</v>
      </c>
    </row>
    <row r="113" spans="1:21" ht="12.75" hidden="1">
      <c r="A113" s="112"/>
      <c r="B113" s="113"/>
      <c r="C113" s="103"/>
      <c r="D113" s="97"/>
      <c r="E113" s="97"/>
      <c r="F113" s="10">
        <v>2021</v>
      </c>
      <c r="G113" s="62">
        <f t="shared" si="40"/>
        <v>32.7</v>
      </c>
      <c r="H113" s="62">
        <f>H121</f>
        <v>0</v>
      </c>
      <c r="I113" s="62">
        <f>I121</f>
        <v>0</v>
      </c>
      <c r="J113" s="62">
        <f>J121</f>
        <v>32.7</v>
      </c>
      <c r="K113" s="13">
        <f>K121</f>
        <v>0</v>
      </c>
      <c r="L113" s="62">
        <f t="shared" si="42"/>
        <v>0</v>
      </c>
      <c r="M113" s="62">
        <f t="shared" si="50"/>
        <v>0</v>
      </c>
      <c r="N113" s="62">
        <f t="shared" si="50"/>
        <v>0</v>
      </c>
      <c r="O113" s="62">
        <f t="shared" si="50"/>
        <v>0</v>
      </c>
      <c r="P113" s="13">
        <f t="shared" si="50"/>
        <v>0</v>
      </c>
      <c r="Q113" s="62">
        <f t="shared" si="44"/>
        <v>0</v>
      </c>
      <c r="R113" s="62">
        <f t="shared" si="51"/>
        <v>0</v>
      </c>
      <c r="S113" s="62">
        <f t="shared" si="51"/>
        <v>0</v>
      </c>
      <c r="T113" s="62">
        <f t="shared" si="51"/>
        <v>0</v>
      </c>
      <c r="U113" s="13">
        <f t="shared" si="51"/>
        <v>0</v>
      </c>
    </row>
    <row r="114" spans="1:21" ht="12.75" hidden="1">
      <c r="A114" s="112"/>
      <c r="B114" s="113"/>
      <c r="C114" s="103"/>
      <c r="D114" s="97"/>
      <c r="E114" s="97"/>
      <c r="F114" s="10">
        <v>2022</v>
      </c>
      <c r="G114" s="62">
        <f t="shared" si="40"/>
        <v>35.4</v>
      </c>
      <c r="H114" s="62"/>
      <c r="I114" s="62"/>
      <c r="J114" s="62">
        <f>J122</f>
        <v>35.4</v>
      </c>
      <c r="K114" s="13"/>
      <c r="L114" s="62">
        <f t="shared" si="42"/>
        <v>0</v>
      </c>
      <c r="M114" s="62"/>
      <c r="N114" s="62"/>
      <c r="O114" s="62">
        <f>O122</f>
        <v>0</v>
      </c>
      <c r="P114" s="13"/>
      <c r="Q114" s="62">
        <f t="shared" si="44"/>
        <v>0</v>
      </c>
      <c r="R114" s="62"/>
      <c r="S114" s="62"/>
      <c r="T114" s="62">
        <f>T122</f>
        <v>0</v>
      </c>
      <c r="U114" s="13"/>
    </row>
    <row r="115" spans="1:21" ht="12.75" hidden="1">
      <c r="A115" s="112"/>
      <c r="B115" s="113"/>
      <c r="C115" s="103"/>
      <c r="D115" s="97"/>
      <c r="E115" s="97"/>
      <c r="F115" s="10">
        <v>2023</v>
      </c>
      <c r="G115" s="62">
        <f t="shared" si="40"/>
        <v>36</v>
      </c>
      <c r="H115" s="62"/>
      <c r="I115" s="62"/>
      <c r="J115" s="62">
        <f>J123</f>
        <v>36</v>
      </c>
      <c r="K115" s="13"/>
      <c r="L115" s="62">
        <f t="shared" si="42"/>
        <v>0</v>
      </c>
      <c r="M115" s="62"/>
      <c r="N115" s="62"/>
      <c r="O115" s="62">
        <f>O123</f>
        <v>0</v>
      </c>
      <c r="P115" s="13"/>
      <c r="Q115" s="62">
        <f t="shared" si="44"/>
        <v>0</v>
      </c>
      <c r="R115" s="62"/>
      <c r="S115" s="62"/>
      <c r="T115" s="62">
        <f>T123</f>
        <v>0</v>
      </c>
      <c r="U115" s="13"/>
    </row>
    <row r="116" spans="1:21" ht="12.75" hidden="1">
      <c r="A116" s="112"/>
      <c r="B116" s="113"/>
      <c r="C116" s="103"/>
      <c r="D116" s="97"/>
      <c r="E116" s="97"/>
      <c r="F116" s="10">
        <v>2024</v>
      </c>
      <c r="G116" s="62">
        <f t="shared" si="40"/>
        <v>74.354</v>
      </c>
      <c r="H116" s="62"/>
      <c r="I116" s="62"/>
      <c r="J116" s="62">
        <f>J124</f>
        <v>74.354</v>
      </c>
      <c r="K116" s="13"/>
      <c r="L116" s="62">
        <f t="shared" si="42"/>
        <v>0</v>
      </c>
      <c r="M116" s="62"/>
      <c r="N116" s="62"/>
      <c r="O116" s="62">
        <f>O124</f>
        <v>0</v>
      </c>
      <c r="P116" s="13"/>
      <c r="Q116" s="62">
        <f t="shared" si="44"/>
        <v>0</v>
      </c>
      <c r="R116" s="62"/>
      <c r="S116" s="62"/>
      <c r="T116" s="62">
        <f>T124</f>
        <v>0</v>
      </c>
      <c r="U116" s="13"/>
    </row>
    <row r="117" spans="1:21" ht="12.75" hidden="1">
      <c r="A117" s="112"/>
      <c r="B117" s="113"/>
      <c r="C117" s="103"/>
      <c r="D117" s="97"/>
      <c r="E117" s="97"/>
      <c r="F117" s="10">
        <v>2025</v>
      </c>
      <c r="G117" s="62">
        <f t="shared" si="40"/>
        <v>77.328</v>
      </c>
      <c r="H117" s="61"/>
      <c r="I117" s="61"/>
      <c r="J117" s="62">
        <f>J125</f>
        <v>77.328</v>
      </c>
      <c r="K117" s="60"/>
      <c r="L117" s="62">
        <f t="shared" si="42"/>
        <v>0</v>
      </c>
      <c r="M117" s="61"/>
      <c r="N117" s="61"/>
      <c r="O117" s="62">
        <f>O125</f>
        <v>0</v>
      </c>
      <c r="P117" s="60"/>
      <c r="Q117" s="62">
        <f t="shared" si="44"/>
        <v>0</v>
      </c>
      <c r="R117" s="61"/>
      <c r="S117" s="61"/>
      <c r="T117" s="62">
        <f>T125</f>
        <v>0</v>
      </c>
      <c r="U117" s="60"/>
    </row>
    <row r="118" spans="1:21" ht="12.75" hidden="1">
      <c r="A118" s="112"/>
      <c r="B118" s="98" t="s">
        <v>13</v>
      </c>
      <c r="C118" s="98"/>
      <c r="D118" s="98"/>
      <c r="E118" s="98"/>
      <c r="F118" s="98"/>
      <c r="G118" s="21">
        <f>H118+I118+J118+K118</f>
        <v>347.682</v>
      </c>
      <c r="H118" s="21">
        <f>SUM(H111:H117)</f>
        <v>0</v>
      </c>
      <c r="I118" s="21">
        <f>SUM(I111:I117)</f>
        <v>0</v>
      </c>
      <c r="J118" s="21">
        <f>SUM(J111:J117)</f>
        <v>347.682</v>
      </c>
      <c r="K118" s="18">
        <f>SUM(K111:K117)</f>
        <v>0</v>
      </c>
      <c r="L118" s="21">
        <f t="shared" si="42"/>
        <v>91.9</v>
      </c>
      <c r="M118" s="21">
        <f>SUM(M111:M117)</f>
        <v>0</v>
      </c>
      <c r="N118" s="21">
        <f>SUM(N111:N117)</f>
        <v>0</v>
      </c>
      <c r="O118" s="21">
        <f>SUM(O111:O117)</f>
        <v>91.9</v>
      </c>
      <c r="P118" s="18">
        <f>SUM(P111:P117)</f>
        <v>0</v>
      </c>
      <c r="Q118" s="21">
        <f t="shared" si="44"/>
        <v>91.9</v>
      </c>
      <c r="R118" s="21">
        <f>SUM(R111:R117)</f>
        <v>0</v>
      </c>
      <c r="S118" s="21">
        <f>SUM(S111:S117)</f>
        <v>0</v>
      </c>
      <c r="T118" s="21">
        <f>SUM(T111:T117)</f>
        <v>91.9</v>
      </c>
      <c r="U118" s="18">
        <f>SUM(U111:U117)</f>
        <v>0</v>
      </c>
    </row>
    <row r="119" spans="1:21" ht="12.75" hidden="1">
      <c r="A119" s="99" t="s">
        <v>31</v>
      </c>
      <c r="B119" s="111" t="s">
        <v>34</v>
      </c>
      <c r="C119" s="103" t="s">
        <v>41</v>
      </c>
      <c r="D119" s="97">
        <v>2019</v>
      </c>
      <c r="E119" s="97">
        <v>2025</v>
      </c>
      <c r="F119" s="10">
        <v>2019</v>
      </c>
      <c r="G119" s="62">
        <f aca="true" t="shared" si="52" ref="G119:G125">H119+I119+J119+K119</f>
        <v>62</v>
      </c>
      <c r="H119" s="62">
        <v>0</v>
      </c>
      <c r="I119" s="62">
        <v>0</v>
      </c>
      <c r="J119" s="62">
        <v>62</v>
      </c>
      <c r="K119" s="13">
        <v>0</v>
      </c>
      <c r="L119" s="62">
        <f aca="true" t="shared" si="53" ref="L119:L125">M119+N119+O119+P119</f>
        <v>62</v>
      </c>
      <c r="M119" s="62">
        <v>0</v>
      </c>
      <c r="N119" s="62">
        <v>0</v>
      </c>
      <c r="O119" s="62">
        <v>62</v>
      </c>
      <c r="P119" s="13">
        <v>0</v>
      </c>
      <c r="Q119" s="62">
        <f aca="true" t="shared" si="54" ref="Q119:Q125">R119+S119+T119+U119</f>
        <v>62</v>
      </c>
      <c r="R119" s="62">
        <v>0</v>
      </c>
      <c r="S119" s="62">
        <v>0</v>
      </c>
      <c r="T119" s="62">
        <v>62</v>
      </c>
      <c r="U119" s="13">
        <v>0</v>
      </c>
    </row>
    <row r="120" spans="1:21" ht="141" customHeight="1">
      <c r="A120" s="99"/>
      <c r="B120" s="111"/>
      <c r="C120" s="103"/>
      <c r="D120" s="97"/>
      <c r="E120" s="97"/>
      <c r="F120" s="10">
        <v>2020</v>
      </c>
      <c r="G120" s="62">
        <f t="shared" si="52"/>
        <v>29.9</v>
      </c>
      <c r="H120" s="62">
        <v>0</v>
      </c>
      <c r="I120" s="62">
        <v>0</v>
      </c>
      <c r="J120" s="62">
        <v>29.9</v>
      </c>
      <c r="K120" s="13">
        <v>0</v>
      </c>
      <c r="L120" s="62">
        <f t="shared" si="53"/>
        <v>29.9</v>
      </c>
      <c r="M120" s="62">
        <v>0</v>
      </c>
      <c r="N120" s="62">
        <v>0</v>
      </c>
      <c r="O120" s="62">
        <v>29.9</v>
      </c>
      <c r="P120" s="13">
        <v>0</v>
      </c>
      <c r="Q120" s="62">
        <f t="shared" si="54"/>
        <v>29.9</v>
      </c>
      <c r="R120" s="62">
        <v>0</v>
      </c>
      <c r="S120" s="62">
        <v>0</v>
      </c>
      <c r="T120" s="62">
        <v>29.9</v>
      </c>
      <c r="U120" s="13">
        <v>0</v>
      </c>
    </row>
    <row r="121" spans="1:21" ht="12.75" hidden="1">
      <c r="A121" s="99"/>
      <c r="B121" s="111"/>
      <c r="C121" s="103"/>
      <c r="D121" s="97"/>
      <c r="E121" s="97"/>
      <c r="F121" s="10">
        <v>2021</v>
      </c>
      <c r="G121" s="62">
        <f t="shared" si="52"/>
        <v>32.7</v>
      </c>
      <c r="H121" s="62">
        <v>0</v>
      </c>
      <c r="I121" s="62">
        <v>0</v>
      </c>
      <c r="J121" s="62">
        <v>32.7</v>
      </c>
      <c r="K121" s="13">
        <v>0</v>
      </c>
      <c r="L121" s="62">
        <f t="shared" si="53"/>
        <v>0</v>
      </c>
      <c r="M121" s="62">
        <v>0</v>
      </c>
      <c r="N121" s="62">
        <v>0</v>
      </c>
      <c r="O121" s="62"/>
      <c r="P121" s="13">
        <v>0</v>
      </c>
      <c r="Q121" s="62">
        <f t="shared" si="54"/>
        <v>0</v>
      </c>
      <c r="R121" s="62">
        <v>0</v>
      </c>
      <c r="S121" s="62">
        <v>0</v>
      </c>
      <c r="T121" s="62"/>
      <c r="U121" s="13">
        <v>0</v>
      </c>
    </row>
    <row r="122" spans="1:21" ht="12.75" hidden="1">
      <c r="A122" s="99"/>
      <c r="B122" s="111"/>
      <c r="C122" s="103"/>
      <c r="D122" s="97"/>
      <c r="E122" s="97"/>
      <c r="F122" s="10">
        <v>2022</v>
      </c>
      <c r="G122" s="62">
        <f t="shared" si="52"/>
        <v>35.4</v>
      </c>
      <c r="H122" s="62"/>
      <c r="I122" s="62"/>
      <c r="J122" s="62">
        <v>35.4</v>
      </c>
      <c r="K122" s="13"/>
      <c r="L122" s="62">
        <f t="shared" si="53"/>
        <v>0</v>
      </c>
      <c r="M122" s="62"/>
      <c r="N122" s="62"/>
      <c r="O122" s="62"/>
      <c r="P122" s="13"/>
      <c r="Q122" s="62">
        <f t="shared" si="54"/>
        <v>0</v>
      </c>
      <c r="R122" s="62"/>
      <c r="S122" s="62"/>
      <c r="T122" s="62"/>
      <c r="U122" s="13"/>
    </row>
    <row r="123" spans="1:21" ht="12.75" hidden="1">
      <c r="A123" s="99"/>
      <c r="B123" s="111"/>
      <c r="C123" s="103"/>
      <c r="D123" s="97"/>
      <c r="E123" s="97"/>
      <c r="F123" s="10">
        <v>2023</v>
      </c>
      <c r="G123" s="62">
        <f t="shared" si="52"/>
        <v>36</v>
      </c>
      <c r="H123" s="62"/>
      <c r="I123" s="62"/>
      <c r="J123" s="62">
        <v>36</v>
      </c>
      <c r="K123" s="13"/>
      <c r="L123" s="62">
        <f t="shared" si="53"/>
        <v>0</v>
      </c>
      <c r="M123" s="62"/>
      <c r="N123" s="62"/>
      <c r="O123" s="62"/>
      <c r="P123" s="13"/>
      <c r="Q123" s="62">
        <f t="shared" si="54"/>
        <v>0</v>
      </c>
      <c r="R123" s="62"/>
      <c r="S123" s="62"/>
      <c r="T123" s="62"/>
      <c r="U123" s="13"/>
    </row>
    <row r="124" spans="1:21" ht="12.75" hidden="1">
      <c r="A124" s="99"/>
      <c r="B124" s="111"/>
      <c r="C124" s="103"/>
      <c r="D124" s="97"/>
      <c r="E124" s="97"/>
      <c r="F124" s="10">
        <v>2024</v>
      </c>
      <c r="G124" s="62">
        <f t="shared" si="52"/>
        <v>74.354</v>
      </c>
      <c r="H124" s="62"/>
      <c r="I124" s="62"/>
      <c r="J124" s="62">
        <v>74.354</v>
      </c>
      <c r="K124" s="13"/>
      <c r="L124" s="62">
        <f t="shared" si="53"/>
        <v>0</v>
      </c>
      <c r="M124" s="62"/>
      <c r="N124" s="62"/>
      <c r="O124" s="62"/>
      <c r="P124" s="13"/>
      <c r="Q124" s="62">
        <f t="shared" si="54"/>
        <v>0</v>
      </c>
      <c r="R124" s="62"/>
      <c r="S124" s="62"/>
      <c r="T124" s="62"/>
      <c r="U124" s="13"/>
    </row>
    <row r="125" spans="1:21" ht="12.75" hidden="1">
      <c r="A125" s="99"/>
      <c r="B125" s="111"/>
      <c r="C125" s="103"/>
      <c r="D125" s="97"/>
      <c r="E125" s="97"/>
      <c r="F125" s="10">
        <v>2025</v>
      </c>
      <c r="G125" s="62">
        <f t="shared" si="52"/>
        <v>77.328</v>
      </c>
      <c r="H125" s="61"/>
      <c r="I125" s="61"/>
      <c r="J125" s="62">
        <v>77.328</v>
      </c>
      <c r="K125" s="60"/>
      <c r="L125" s="62">
        <f t="shared" si="53"/>
        <v>0</v>
      </c>
      <c r="M125" s="61"/>
      <c r="N125" s="61"/>
      <c r="O125" s="62"/>
      <c r="P125" s="60"/>
      <c r="Q125" s="62">
        <f t="shared" si="54"/>
        <v>0</v>
      </c>
      <c r="R125" s="61"/>
      <c r="S125" s="61"/>
      <c r="T125" s="62"/>
      <c r="U125" s="60"/>
    </row>
    <row r="126" spans="1:21" ht="12.75" hidden="1">
      <c r="A126" s="99"/>
      <c r="B126" s="98" t="s">
        <v>12</v>
      </c>
      <c r="C126" s="98"/>
      <c r="D126" s="98"/>
      <c r="E126" s="98"/>
      <c r="F126" s="98"/>
      <c r="G126" s="21">
        <f>H126+I126+J126+K126</f>
        <v>347.682</v>
      </c>
      <c r="H126" s="21">
        <f>SUM(H119:H125)</f>
        <v>0</v>
      </c>
      <c r="I126" s="21">
        <f>SUM(I119:I125)</f>
        <v>0</v>
      </c>
      <c r="J126" s="21">
        <f>SUM(J119:J125)</f>
        <v>347.682</v>
      </c>
      <c r="K126" s="20">
        <f>SUM(K119:K125)</f>
        <v>0</v>
      </c>
      <c r="L126" s="21">
        <f>M126+N126+O126+P126</f>
        <v>91.9</v>
      </c>
      <c r="M126" s="21">
        <f>SUM(M119:M125)</f>
        <v>0</v>
      </c>
      <c r="N126" s="21">
        <f>SUM(N119:N125)</f>
        <v>0</v>
      </c>
      <c r="O126" s="21">
        <f>SUM(O119:O125)</f>
        <v>91.9</v>
      </c>
      <c r="P126" s="20">
        <f>SUM(P119:P125)</f>
        <v>0</v>
      </c>
      <c r="Q126" s="21">
        <f>R126+S126+T126+U126</f>
        <v>91.9</v>
      </c>
      <c r="R126" s="21">
        <f>SUM(R119:R125)</f>
        <v>0</v>
      </c>
      <c r="S126" s="21">
        <f>SUM(S119:S125)</f>
        <v>0</v>
      </c>
      <c r="T126" s="21">
        <f>SUM(T119:T125)</f>
        <v>91.9</v>
      </c>
      <c r="U126" s="20">
        <f>SUM(U119:U125)</f>
        <v>0</v>
      </c>
    </row>
    <row r="127" spans="1:21" ht="13.5" hidden="1">
      <c r="A127" s="109">
        <v>3</v>
      </c>
      <c r="B127" s="105" t="s">
        <v>44</v>
      </c>
      <c r="C127" s="108" t="s">
        <v>42</v>
      </c>
      <c r="D127" s="108">
        <v>2019</v>
      </c>
      <c r="E127" s="108">
        <v>2025</v>
      </c>
      <c r="F127" s="10">
        <v>2019</v>
      </c>
      <c r="G127" s="22">
        <f aca="true" t="shared" si="55" ref="G127:G133">H127+I127+J127+K127</f>
        <v>0</v>
      </c>
      <c r="H127" s="22">
        <f aca="true" t="shared" si="56" ref="H127:K129">H135+H171</f>
        <v>0</v>
      </c>
      <c r="I127" s="22">
        <f t="shared" si="56"/>
        <v>0</v>
      </c>
      <c r="J127" s="22">
        <f t="shared" si="56"/>
        <v>0</v>
      </c>
      <c r="K127" s="17">
        <f t="shared" si="56"/>
        <v>0</v>
      </c>
      <c r="L127" s="22">
        <f aca="true" t="shared" si="57" ref="L127:L133">M127+N127+O127+P127</f>
        <v>0</v>
      </c>
      <c r="M127" s="22">
        <f aca="true" t="shared" si="58" ref="M127:P129">M135+M171</f>
        <v>0</v>
      </c>
      <c r="N127" s="22">
        <f t="shared" si="58"/>
        <v>0</v>
      </c>
      <c r="O127" s="22">
        <f t="shared" si="58"/>
        <v>0</v>
      </c>
      <c r="P127" s="17">
        <f t="shared" si="58"/>
        <v>0</v>
      </c>
      <c r="Q127" s="22">
        <f aca="true" t="shared" si="59" ref="Q127:Q133">R127+S127+T127+U127</f>
        <v>0</v>
      </c>
      <c r="R127" s="22">
        <f aca="true" t="shared" si="60" ref="R127:U129">R135+R171</f>
        <v>0</v>
      </c>
      <c r="S127" s="22">
        <f t="shared" si="60"/>
        <v>0</v>
      </c>
      <c r="T127" s="22">
        <f t="shared" si="60"/>
        <v>0</v>
      </c>
      <c r="U127" s="17">
        <f t="shared" si="60"/>
        <v>0</v>
      </c>
    </row>
    <row r="128" spans="1:21" ht="48" customHeight="1">
      <c r="A128" s="110"/>
      <c r="B128" s="106"/>
      <c r="C128" s="108"/>
      <c r="D128" s="108"/>
      <c r="E128" s="108"/>
      <c r="F128" s="10">
        <v>2020</v>
      </c>
      <c r="G128" s="22">
        <f t="shared" si="55"/>
        <v>205.2</v>
      </c>
      <c r="H128" s="22">
        <f t="shared" si="56"/>
        <v>0</v>
      </c>
      <c r="I128" s="22">
        <f t="shared" si="56"/>
        <v>0</v>
      </c>
      <c r="J128" s="22">
        <f t="shared" si="56"/>
        <v>205.2</v>
      </c>
      <c r="K128" s="17">
        <f t="shared" si="56"/>
        <v>0</v>
      </c>
      <c r="L128" s="22">
        <f t="shared" si="57"/>
        <v>87.2</v>
      </c>
      <c r="M128" s="22">
        <f t="shared" si="58"/>
        <v>0</v>
      </c>
      <c r="N128" s="22">
        <f t="shared" si="58"/>
        <v>0</v>
      </c>
      <c r="O128" s="22">
        <f t="shared" si="58"/>
        <v>87.2</v>
      </c>
      <c r="P128" s="17">
        <f t="shared" si="58"/>
        <v>0</v>
      </c>
      <c r="Q128" s="22">
        <f t="shared" si="59"/>
        <v>87.2</v>
      </c>
      <c r="R128" s="22">
        <f t="shared" si="60"/>
        <v>0</v>
      </c>
      <c r="S128" s="22">
        <f t="shared" si="60"/>
        <v>0</v>
      </c>
      <c r="T128" s="22">
        <f t="shared" si="60"/>
        <v>87.2</v>
      </c>
      <c r="U128" s="17">
        <f t="shared" si="60"/>
        <v>0</v>
      </c>
    </row>
    <row r="129" spans="1:21" ht="13.5" hidden="1">
      <c r="A129" s="110"/>
      <c r="B129" s="106"/>
      <c r="C129" s="108"/>
      <c r="D129" s="108"/>
      <c r="E129" s="108"/>
      <c r="F129" s="10">
        <v>2021</v>
      </c>
      <c r="G129" s="22">
        <f t="shared" si="55"/>
        <v>1600.6</v>
      </c>
      <c r="H129" s="22">
        <f t="shared" si="56"/>
        <v>0</v>
      </c>
      <c r="I129" s="22">
        <f t="shared" si="56"/>
        <v>0</v>
      </c>
      <c r="J129" s="22">
        <f t="shared" si="56"/>
        <v>1600.6</v>
      </c>
      <c r="K129" s="17">
        <f t="shared" si="56"/>
        <v>0</v>
      </c>
      <c r="L129" s="22">
        <f t="shared" si="57"/>
        <v>0</v>
      </c>
      <c r="M129" s="22">
        <f t="shared" si="58"/>
        <v>0</v>
      </c>
      <c r="N129" s="22">
        <f t="shared" si="58"/>
        <v>0</v>
      </c>
      <c r="O129" s="22">
        <f t="shared" si="58"/>
        <v>0</v>
      </c>
      <c r="P129" s="17">
        <f t="shared" si="58"/>
        <v>0</v>
      </c>
      <c r="Q129" s="22">
        <f t="shared" si="59"/>
        <v>0</v>
      </c>
      <c r="R129" s="22">
        <f t="shared" si="60"/>
        <v>0</v>
      </c>
      <c r="S129" s="22">
        <f t="shared" si="60"/>
        <v>0</v>
      </c>
      <c r="T129" s="22">
        <f t="shared" si="60"/>
        <v>0</v>
      </c>
      <c r="U129" s="17">
        <f t="shared" si="60"/>
        <v>0</v>
      </c>
    </row>
    <row r="130" spans="1:21" ht="13.5" hidden="1">
      <c r="A130" s="110"/>
      <c r="B130" s="106"/>
      <c r="C130" s="108"/>
      <c r="D130" s="108"/>
      <c r="E130" s="108"/>
      <c r="F130" s="10">
        <v>2022</v>
      </c>
      <c r="G130" s="22">
        <f t="shared" si="55"/>
        <v>1060.262</v>
      </c>
      <c r="H130" s="22"/>
      <c r="I130" s="22"/>
      <c r="J130" s="22">
        <f>J138+J174</f>
        <v>1060.262</v>
      </c>
      <c r="K130" s="17"/>
      <c r="L130" s="22">
        <f t="shared" si="57"/>
        <v>0</v>
      </c>
      <c r="M130" s="22"/>
      <c r="N130" s="22"/>
      <c r="O130" s="22">
        <f>O138+O174</f>
        <v>0</v>
      </c>
      <c r="P130" s="17"/>
      <c r="Q130" s="22">
        <f t="shared" si="59"/>
        <v>0</v>
      </c>
      <c r="R130" s="22"/>
      <c r="S130" s="22"/>
      <c r="T130" s="22">
        <f>T138+T174</f>
        <v>0</v>
      </c>
      <c r="U130" s="17"/>
    </row>
    <row r="131" spans="1:21" ht="13.5" hidden="1">
      <c r="A131" s="110"/>
      <c r="B131" s="106"/>
      <c r="C131" s="108"/>
      <c r="D131" s="108"/>
      <c r="E131" s="108"/>
      <c r="F131" s="10">
        <v>2023</v>
      </c>
      <c r="G131" s="22">
        <f t="shared" si="55"/>
        <v>0</v>
      </c>
      <c r="H131" s="22"/>
      <c r="I131" s="22"/>
      <c r="J131" s="22">
        <f>J139+J175</f>
        <v>0</v>
      </c>
      <c r="K131" s="17"/>
      <c r="L131" s="22">
        <f t="shared" si="57"/>
        <v>0</v>
      </c>
      <c r="M131" s="22"/>
      <c r="N131" s="22"/>
      <c r="O131" s="22">
        <f>O139+O175</f>
        <v>0</v>
      </c>
      <c r="P131" s="17"/>
      <c r="Q131" s="22">
        <f t="shared" si="59"/>
        <v>0</v>
      </c>
      <c r="R131" s="22"/>
      <c r="S131" s="22"/>
      <c r="T131" s="22">
        <f>T139+T175</f>
        <v>0</v>
      </c>
      <c r="U131" s="17"/>
    </row>
    <row r="132" spans="1:21" ht="13.5" hidden="1">
      <c r="A132" s="110"/>
      <c r="B132" s="106"/>
      <c r="C132" s="108"/>
      <c r="D132" s="108"/>
      <c r="E132" s="108"/>
      <c r="F132" s="10">
        <v>2024</v>
      </c>
      <c r="G132" s="22">
        <f t="shared" si="55"/>
        <v>0</v>
      </c>
      <c r="H132" s="22"/>
      <c r="I132" s="22"/>
      <c r="J132" s="22">
        <f>J140+J176</f>
        <v>0</v>
      </c>
      <c r="K132" s="17"/>
      <c r="L132" s="22">
        <f t="shared" si="57"/>
        <v>0</v>
      </c>
      <c r="M132" s="22"/>
      <c r="N132" s="22"/>
      <c r="O132" s="22">
        <f>O140+O176</f>
        <v>0</v>
      </c>
      <c r="P132" s="17"/>
      <c r="Q132" s="22">
        <f t="shared" si="59"/>
        <v>0</v>
      </c>
      <c r="R132" s="22"/>
      <c r="S132" s="22"/>
      <c r="T132" s="22">
        <f>T140+T176</f>
        <v>0</v>
      </c>
      <c r="U132" s="17"/>
    </row>
    <row r="133" spans="1:21" ht="13.5" hidden="1">
      <c r="A133" s="110"/>
      <c r="B133" s="107"/>
      <c r="C133" s="108"/>
      <c r="D133" s="108"/>
      <c r="E133" s="108"/>
      <c r="F133" s="10">
        <v>2025</v>
      </c>
      <c r="G133" s="22">
        <f t="shared" si="55"/>
        <v>0</v>
      </c>
      <c r="H133" s="61"/>
      <c r="I133" s="61"/>
      <c r="J133" s="22">
        <f>J141+J177</f>
        <v>0</v>
      </c>
      <c r="K133" s="60"/>
      <c r="L133" s="22">
        <f t="shared" si="57"/>
        <v>0</v>
      </c>
      <c r="M133" s="61"/>
      <c r="N133" s="61"/>
      <c r="O133" s="22">
        <f>O141+O177</f>
        <v>0</v>
      </c>
      <c r="P133" s="60"/>
      <c r="Q133" s="22">
        <f t="shared" si="59"/>
        <v>0</v>
      </c>
      <c r="R133" s="61"/>
      <c r="S133" s="61"/>
      <c r="T133" s="22">
        <f>T141+T177</f>
        <v>0</v>
      </c>
      <c r="U133" s="60"/>
    </row>
    <row r="134" spans="1:21" ht="12.75" hidden="1">
      <c r="A134" s="110"/>
      <c r="B134" s="98" t="s">
        <v>12</v>
      </c>
      <c r="C134" s="98"/>
      <c r="D134" s="98"/>
      <c r="E134" s="98"/>
      <c r="F134" s="98"/>
      <c r="G134" s="21">
        <f>H134+I134+J134+K134</f>
        <v>2866.062</v>
      </c>
      <c r="H134" s="21">
        <f>SUM(H127:H133)</f>
        <v>0</v>
      </c>
      <c r="I134" s="21">
        <f>SUM(I127:I133)</f>
        <v>0</v>
      </c>
      <c r="J134" s="21">
        <f>SUM(J127:J133)</f>
        <v>2866.062</v>
      </c>
      <c r="K134" s="20">
        <f>SUM(K127:K133)</f>
        <v>0</v>
      </c>
      <c r="L134" s="21">
        <f>M134+N134+O134+P134</f>
        <v>87.2</v>
      </c>
      <c r="M134" s="21">
        <f>SUM(M127:M133)</f>
        <v>0</v>
      </c>
      <c r="N134" s="21">
        <f>SUM(N127:N133)</f>
        <v>0</v>
      </c>
      <c r="O134" s="21">
        <f>SUM(O127:O133)</f>
        <v>87.2</v>
      </c>
      <c r="P134" s="20">
        <f>SUM(P127:P133)</f>
        <v>0</v>
      </c>
      <c r="Q134" s="21">
        <f>R134+S134+T134+U134</f>
        <v>87.2</v>
      </c>
      <c r="R134" s="21">
        <f>SUM(R127:R133)</f>
        <v>0</v>
      </c>
      <c r="S134" s="21">
        <f>SUM(S127:S133)</f>
        <v>0</v>
      </c>
      <c r="T134" s="21">
        <f>SUM(T127:T133)</f>
        <v>87.2</v>
      </c>
      <c r="U134" s="20">
        <f>SUM(U127:U133)</f>
        <v>0</v>
      </c>
    </row>
    <row r="135" spans="1:21" ht="12.75" hidden="1">
      <c r="A135" s="104" t="s">
        <v>45</v>
      </c>
      <c r="B135" s="105" t="s">
        <v>46</v>
      </c>
      <c r="C135" s="108" t="s">
        <v>42</v>
      </c>
      <c r="D135" s="108">
        <v>2019</v>
      </c>
      <c r="E135" s="108">
        <v>2025</v>
      </c>
      <c r="F135" s="10">
        <v>2019</v>
      </c>
      <c r="G135" s="21">
        <f aca="true" t="shared" si="61" ref="G135:G149">H135+I135+J135+K135</f>
        <v>0</v>
      </c>
      <c r="H135" s="62">
        <f aca="true" t="shared" si="62" ref="H135:K137">H143+H151</f>
        <v>0</v>
      </c>
      <c r="I135" s="62">
        <f t="shared" si="62"/>
        <v>0</v>
      </c>
      <c r="J135" s="62">
        <f t="shared" si="62"/>
        <v>0</v>
      </c>
      <c r="K135" s="19">
        <f t="shared" si="62"/>
        <v>0</v>
      </c>
      <c r="L135" s="21">
        <f aca="true" t="shared" si="63" ref="L135:L141">M135+N135+O135+P135</f>
        <v>0</v>
      </c>
      <c r="M135" s="62">
        <f aca="true" t="shared" si="64" ref="M135:P137">M143+M151</f>
        <v>0</v>
      </c>
      <c r="N135" s="62">
        <f t="shared" si="64"/>
        <v>0</v>
      </c>
      <c r="O135" s="62">
        <f t="shared" si="64"/>
        <v>0</v>
      </c>
      <c r="P135" s="19">
        <f t="shared" si="64"/>
        <v>0</v>
      </c>
      <c r="Q135" s="21">
        <f aca="true" t="shared" si="65" ref="Q135:Q141">R135+S135+T135+U135</f>
        <v>0</v>
      </c>
      <c r="R135" s="62">
        <f aca="true" t="shared" si="66" ref="R135:U137">R143+R151</f>
        <v>0</v>
      </c>
      <c r="S135" s="62">
        <f t="shared" si="66"/>
        <v>0</v>
      </c>
      <c r="T135" s="62">
        <f t="shared" si="66"/>
        <v>0</v>
      </c>
      <c r="U135" s="19">
        <f t="shared" si="66"/>
        <v>0</v>
      </c>
    </row>
    <row r="136" spans="1:21" ht="56.25" customHeight="1">
      <c r="A136" s="104"/>
      <c r="B136" s="106"/>
      <c r="C136" s="108"/>
      <c r="D136" s="108"/>
      <c r="E136" s="108"/>
      <c r="F136" s="10">
        <v>2020</v>
      </c>
      <c r="G136" s="21">
        <f t="shared" si="61"/>
        <v>205.2</v>
      </c>
      <c r="H136" s="62">
        <f t="shared" si="62"/>
        <v>0</v>
      </c>
      <c r="I136" s="62">
        <f t="shared" si="62"/>
        <v>0</v>
      </c>
      <c r="J136" s="62">
        <f t="shared" si="62"/>
        <v>205.2</v>
      </c>
      <c r="K136" s="19">
        <f t="shared" si="62"/>
        <v>0</v>
      </c>
      <c r="L136" s="21">
        <f t="shared" si="63"/>
        <v>87.2</v>
      </c>
      <c r="M136" s="62">
        <f t="shared" si="64"/>
        <v>0</v>
      </c>
      <c r="N136" s="62">
        <f t="shared" si="64"/>
        <v>0</v>
      </c>
      <c r="O136" s="62">
        <f t="shared" si="64"/>
        <v>87.2</v>
      </c>
      <c r="P136" s="19">
        <f t="shared" si="64"/>
        <v>0</v>
      </c>
      <c r="Q136" s="21">
        <f t="shared" si="65"/>
        <v>87.2</v>
      </c>
      <c r="R136" s="62">
        <f t="shared" si="66"/>
        <v>0</v>
      </c>
      <c r="S136" s="62">
        <f t="shared" si="66"/>
        <v>0</v>
      </c>
      <c r="T136" s="62">
        <f t="shared" si="66"/>
        <v>87.2</v>
      </c>
      <c r="U136" s="19">
        <f t="shared" si="66"/>
        <v>0</v>
      </c>
    </row>
    <row r="137" spans="1:21" ht="12.75" hidden="1">
      <c r="A137" s="104"/>
      <c r="B137" s="106"/>
      <c r="C137" s="108"/>
      <c r="D137" s="108"/>
      <c r="E137" s="108"/>
      <c r="F137" s="10">
        <v>2021</v>
      </c>
      <c r="G137" s="21">
        <f t="shared" si="61"/>
        <v>1600.6</v>
      </c>
      <c r="H137" s="62">
        <f t="shared" si="62"/>
        <v>0</v>
      </c>
      <c r="I137" s="62">
        <f t="shared" si="62"/>
        <v>0</v>
      </c>
      <c r="J137" s="62">
        <f t="shared" si="62"/>
        <v>1600.6</v>
      </c>
      <c r="K137" s="19">
        <f t="shared" si="62"/>
        <v>0</v>
      </c>
      <c r="L137" s="21">
        <f t="shared" si="63"/>
        <v>0</v>
      </c>
      <c r="M137" s="62">
        <f t="shared" si="64"/>
        <v>0</v>
      </c>
      <c r="N137" s="62">
        <f t="shared" si="64"/>
        <v>0</v>
      </c>
      <c r="O137" s="62">
        <f t="shared" si="64"/>
        <v>0</v>
      </c>
      <c r="P137" s="19">
        <f t="shared" si="64"/>
        <v>0</v>
      </c>
      <c r="Q137" s="21">
        <f t="shared" si="65"/>
        <v>0</v>
      </c>
      <c r="R137" s="62">
        <f t="shared" si="66"/>
        <v>0</v>
      </c>
      <c r="S137" s="62">
        <f t="shared" si="66"/>
        <v>0</v>
      </c>
      <c r="T137" s="62">
        <f t="shared" si="66"/>
        <v>0</v>
      </c>
      <c r="U137" s="19">
        <f t="shared" si="66"/>
        <v>0</v>
      </c>
    </row>
    <row r="138" spans="1:21" ht="12.75" hidden="1">
      <c r="A138" s="104"/>
      <c r="B138" s="106"/>
      <c r="C138" s="108"/>
      <c r="D138" s="108"/>
      <c r="E138" s="108"/>
      <c r="F138" s="10">
        <v>2022</v>
      </c>
      <c r="G138" s="21">
        <f t="shared" si="61"/>
        <v>1060.262</v>
      </c>
      <c r="H138" s="62"/>
      <c r="I138" s="62"/>
      <c r="J138" s="62">
        <f>J146+J154</f>
        <v>1060.262</v>
      </c>
      <c r="K138" s="19"/>
      <c r="L138" s="21">
        <f t="shared" si="63"/>
        <v>0</v>
      </c>
      <c r="M138" s="62"/>
      <c r="N138" s="62"/>
      <c r="O138" s="62">
        <f>O146+O154</f>
        <v>0</v>
      </c>
      <c r="P138" s="19"/>
      <c r="Q138" s="21">
        <f t="shared" si="65"/>
        <v>0</v>
      </c>
      <c r="R138" s="62"/>
      <c r="S138" s="62"/>
      <c r="T138" s="62">
        <f>T146+T154</f>
        <v>0</v>
      </c>
      <c r="U138" s="19"/>
    </row>
    <row r="139" spans="1:21" ht="12.75" hidden="1">
      <c r="A139" s="104"/>
      <c r="B139" s="106"/>
      <c r="C139" s="108"/>
      <c r="D139" s="108"/>
      <c r="E139" s="108"/>
      <c r="F139" s="10">
        <v>2023</v>
      </c>
      <c r="G139" s="21">
        <f t="shared" si="61"/>
        <v>0</v>
      </c>
      <c r="H139" s="62"/>
      <c r="I139" s="62"/>
      <c r="J139" s="62">
        <f>J147+J155</f>
        <v>0</v>
      </c>
      <c r="K139" s="19"/>
      <c r="L139" s="21">
        <f t="shared" si="63"/>
        <v>0</v>
      </c>
      <c r="M139" s="62"/>
      <c r="N139" s="62"/>
      <c r="O139" s="62">
        <f>O147+O155</f>
        <v>0</v>
      </c>
      <c r="P139" s="19"/>
      <c r="Q139" s="21">
        <f t="shared" si="65"/>
        <v>0</v>
      </c>
      <c r="R139" s="62"/>
      <c r="S139" s="62"/>
      <c r="T139" s="62">
        <f>T147+T155</f>
        <v>0</v>
      </c>
      <c r="U139" s="19"/>
    </row>
    <row r="140" spans="1:21" ht="12.75" hidden="1">
      <c r="A140" s="104"/>
      <c r="B140" s="106"/>
      <c r="C140" s="108"/>
      <c r="D140" s="108"/>
      <c r="E140" s="108"/>
      <c r="F140" s="10">
        <v>2024</v>
      </c>
      <c r="G140" s="21">
        <f t="shared" si="61"/>
        <v>0</v>
      </c>
      <c r="H140" s="62"/>
      <c r="I140" s="62"/>
      <c r="J140" s="62">
        <f>J148+J156</f>
        <v>0</v>
      </c>
      <c r="K140" s="19"/>
      <c r="L140" s="21">
        <f t="shared" si="63"/>
        <v>0</v>
      </c>
      <c r="M140" s="62"/>
      <c r="N140" s="62"/>
      <c r="O140" s="62">
        <f>O148+O156</f>
        <v>0</v>
      </c>
      <c r="P140" s="19"/>
      <c r="Q140" s="21">
        <f t="shared" si="65"/>
        <v>0</v>
      </c>
      <c r="R140" s="62"/>
      <c r="S140" s="62"/>
      <c r="T140" s="62">
        <f>T148+T156</f>
        <v>0</v>
      </c>
      <c r="U140" s="19"/>
    </row>
    <row r="141" spans="1:21" ht="12.75" hidden="1">
      <c r="A141" s="104"/>
      <c r="B141" s="107"/>
      <c r="C141" s="108"/>
      <c r="D141" s="108"/>
      <c r="E141" s="108"/>
      <c r="F141" s="10">
        <v>2025</v>
      </c>
      <c r="G141" s="21">
        <f t="shared" si="61"/>
        <v>0</v>
      </c>
      <c r="H141" s="61"/>
      <c r="I141" s="61"/>
      <c r="J141" s="62">
        <f>J149+J157</f>
        <v>0</v>
      </c>
      <c r="K141" s="60"/>
      <c r="L141" s="21">
        <f t="shared" si="63"/>
        <v>0</v>
      </c>
      <c r="M141" s="61"/>
      <c r="N141" s="61"/>
      <c r="O141" s="62">
        <f>O149+O157</f>
        <v>0</v>
      </c>
      <c r="P141" s="60"/>
      <c r="Q141" s="21">
        <f t="shared" si="65"/>
        <v>0</v>
      </c>
      <c r="R141" s="61"/>
      <c r="S141" s="61"/>
      <c r="T141" s="62">
        <f>T149+T157</f>
        <v>0</v>
      </c>
      <c r="U141" s="60"/>
    </row>
    <row r="142" spans="1:21" ht="12.75" hidden="1">
      <c r="A142" s="104"/>
      <c r="B142" s="98" t="s">
        <v>12</v>
      </c>
      <c r="C142" s="98"/>
      <c r="D142" s="98"/>
      <c r="E142" s="98"/>
      <c r="F142" s="98"/>
      <c r="G142" s="21">
        <f>H142+I142+J142+K142</f>
        <v>2866.062</v>
      </c>
      <c r="H142" s="21">
        <f>SUM(H135:H141)</f>
        <v>0</v>
      </c>
      <c r="I142" s="21">
        <f>SUM(I135:I141)</f>
        <v>0</v>
      </c>
      <c r="J142" s="21">
        <f>SUM(J135:J141)</f>
        <v>2866.062</v>
      </c>
      <c r="K142" s="20">
        <f>SUM(K135:K141)</f>
        <v>0</v>
      </c>
      <c r="L142" s="21">
        <f>M142+N142+O142+P142</f>
        <v>87.2</v>
      </c>
      <c r="M142" s="21">
        <f>SUM(M135:M141)</f>
        <v>0</v>
      </c>
      <c r="N142" s="21">
        <f>SUM(N135:N141)</f>
        <v>0</v>
      </c>
      <c r="O142" s="21">
        <f>SUM(O135:O141)</f>
        <v>87.2</v>
      </c>
      <c r="P142" s="20">
        <f>SUM(P135:P141)</f>
        <v>0</v>
      </c>
      <c r="Q142" s="21">
        <f>R142+S142+T142+U142</f>
        <v>87.2</v>
      </c>
      <c r="R142" s="21">
        <f>SUM(R135:R141)</f>
        <v>0</v>
      </c>
      <c r="S142" s="21">
        <f>SUM(S135:S141)</f>
        <v>0</v>
      </c>
      <c r="T142" s="21">
        <f>SUM(T135:T141)</f>
        <v>87.2</v>
      </c>
      <c r="U142" s="20">
        <f>SUM(U135:U141)</f>
        <v>0</v>
      </c>
    </row>
    <row r="143" spans="1:21" ht="12.75" hidden="1">
      <c r="A143" s="99" t="s">
        <v>47</v>
      </c>
      <c r="B143" s="100" t="s">
        <v>48</v>
      </c>
      <c r="C143" s="103" t="s">
        <v>41</v>
      </c>
      <c r="D143" s="97">
        <v>2019</v>
      </c>
      <c r="E143" s="97">
        <v>2025</v>
      </c>
      <c r="F143" s="10">
        <v>2019</v>
      </c>
      <c r="G143" s="62">
        <f t="shared" si="61"/>
        <v>0</v>
      </c>
      <c r="H143" s="62"/>
      <c r="I143" s="62"/>
      <c r="J143" s="62">
        <v>0</v>
      </c>
      <c r="K143" s="13">
        <v>0</v>
      </c>
      <c r="L143" s="62">
        <f aca="true" t="shared" si="67" ref="L143:L149">M143+N143+O143+P143</f>
        <v>0</v>
      </c>
      <c r="M143" s="62"/>
      <c r="N143" s="62"/>
      <c r="O143" s="62">
        <v>0</v>
      </c>
      <c r="P143" s="13">
        <v>0</v>
      </c>
      <c r="Q143" s="62">
        <f aca="true" t="shared" si="68" ref="Q143:Q149">R143+S143+T143+U143</f>
        <v>0</v>
      </c>
      <c r="R143" s="62"/>
      <c r="S143" s="62"/>
      <c r="T143" s="62">
        <v>0</v>
      </c>
      <c r="U143" s="13">
        <v>0</v>
      </c>
    </row>
    <row r="144" spans="1:21" ht="42.75" customHeight="1">
      <c r="A144" s="99"/>
      <c r="B144" s="101"/>
      <c r="C144" s="103"/>
      <c r="D144" s="97"/>
      <c r="E144" s="97"/>
      <c r="F144" s="10">
        <v>2020</v>
      </c>
      <c r="G144" s="62">
        <f t="shared" si="61"/>
        <v>0</v>
      </c>
      <c r="H144" s="62"/>
      <c r="I144" s="62"/>
      <c r="J144" s="62"/>
      <c r="K144" s="13">
        <v>0</v>
      </c>
      <c r="L144" s="62">
        <f t="shared" si="67"/>
        <v>0</v>
      </c>
      <c r="M144" s="62"/>
      <c r="N144" s="62"/>
      <c r="O144" s="62"/>
      <c r="P144" s="13">
        <v>0</v>
      </c>
      <c r="Q144" s="62">
        <f t="shared" si="68"/>
        <v>0</v>
      </c>
      <c r="R144" s="62"/>
      <c r="S144" s="62"/>
      <c r="T144" s="62"/>
      <c r="U144" s="13">
        <v>0</v>
      </c>
    </row>
    <row r="145" spans="1:21" ht="12.75" hidden="1">
      <c r="A145" s="99"/>
      <c r="B145" s="101"/>
      <c r="C145" s="103"/>
      <c r="D145" s="97"/>
      <c r="E145" s="97"/>
      <c r="F145" s="10">
        <v>2021</v>
      </c>
      <c r="G145" s="62">
        <f t="shared" si="61"/>
        <v>692.1</v>
      </c>
      <c r="H145" s="62"/>
      <c r="I145" s="62"/>
      <c r="J145" s="62">
        <v>692.1</v>
      </c>
      <c r="K145" s="13">
        <v>0</v>
      </c>
      <c r="L145" s="62">
        <f t="shared" si="67"/>
        <v>0</v>
      </c>
      <c r="M145" s="62"/>
      <c r="N145" s="62"/>
      <c r="O145" s="62"/>
      <c r="P145" s="13">
        <v>0</v>
      </c>
      <c r="Q145" s="62">
        <f t="shared" si="68"/>
        <v>0</v>
      </c>
      <c r="R145" s="62"/>
      <c r="S145" s="62"/>
      <c r="T145" s="62"/>
      <c r="U145" s="13">
        <v>0</v>
      </c>
    </row>
    <row r="146" spans="1:21" ht="12.75" hidden="1">
      <c r="A146" s="99"/>
      <c r="B146" s="101"/>
      <c r="C146" s="103"/>
      <c r="D146" s="97"/>
      <c r="E146" s="97"/>
      <c r="F146" s="10">
        <v>2022</v>
      </c>
      <c r="G146" s="62">
        <f t="shared" si="61"/>
        <v>1001.262</v>
      </c>
      <c r="H146" s="62"/>
      <c r="I146" s="62"/>
      <c r="J146" s="62">
        <v>1001.262</v>
      </c>
      <c r="K146" s="13"/>
      <c r="L146" s="62">
        <f t="shared" si="67"/>
        <v>0</v>
      </c>
      <c r="M146" s="62"/>
      <c r="N146" s="62"/>
      <c r="O146" s="62"/>
      <c r="P146" s="13"/>
      <c r="Q146" s="62">
        <f t="shared" si="68"/>
        <v>0</v>
      </c>
      <c r="R146" s="62"/>
      <c r="S146" s="62"/>
      <c r="T146" s="62"/>
      <c r="U146" s="13"/>
    </row>
    <row r="147" spans="1:21" ht="12.75" hidden="1">
      <c r="A147" s="99"/>
      <c r="B147" s="101"/>
      <c r="C147" s="103"/>
      <c r="D147" s="97"/>
      <c r="E147" s="97"/>
      <c r="F147" s="10">
        <v>2023</v>
      </c>
      <c r="G147" s="62">
        <f t="shared" si="61"/>
        <v>0</v>
      </c>
      <c r="H147" s="62"/>
      <c r="I147" s="62"/>
      <c r="J147" s="62">
        <v>0</v>
      </c>
      <c r="K147" s="13"/>
      <c r="L147" s="62">
        <f t="shared" si="67"/>
        <v>0</v>
      </c>
      <c r="M147" s="62"/>
      <c r="N147" s="62"/>
      <c r="O147" s="62"/>
      <c r="P147" s="13"/>
      <c r="Q147" s="62">
        <f t="shared" si="68"/>
        <v>0</v>
      </c>
      <c r="R147" s="62"/>
      <c r="S147" s="62"/>
      <c r="T147" s="62"/>
      <c r="U147" s="13"/>
    </row>
    <row r="148" spans="1:21" ht="12.75" hidden="1">
      <c r="A148" s="99"/>
      <c r="B148" s="101"/>
      <c r="C148" s="103"/>
      <c r="D148" s="97"/>
      <c r="E148" s="97"/>
      <c r="F148" s="10">
        <v>2024</v>
      </c>
      <c r="G148" s="62">
        <f t="shared" si="61"/>
        <v>0</v>
      </c>
      <c r="H148" s="62"/>
      <c r="I148" s="62"/>
      <c r="J148" s="62">
        <v>0</v>
      </c>
      <c r="K148" s="13"/>
      <c r="L148" s="62">
        <f t="shared" si="67"/>
        <v>0</v>
      </c>
      <c r="M148" s="62"/>
      <c r="N148" s="62"/>
      <c r="O148" s="62"/>
      <c r="P148" s="13"/>
      <c r="Q148" s="62">
        <f t="shared" si="68"/>
        <v>0</v>
      </c>
      <c r="R148" s="62"/>
      <c r="S148" s="62"/>
      <c r="T148" s="62"/>
      <c r="U148" s="13"/>
    </row>
    <row r="149" spans="1:21" ht="12.75" hidden="1">
      <c r="A149" s="99"/>
      <c r="B149" s="102"/>
      <c r="C149" s="103"/>
      <c r="D149" s="97"/>
      <c r="E149" s="97"/>
      <c r="F149" s="10">
        <v>2025</v>
      </c>
      <c r="G149" s="62">
        <f t="shared" si="61"/>
        <v>0</v>
      </c>
      <c r="H149" s="61"/>
      <c r="I149" s="61"/>
      <c r="J149" s="62">
        <v>0</v>
      </c>
      <c r="K149" s="60"/>
      <c r="L149" s="62">
        <f t="shared" si="67"/>
        <v>0</v>
      </c>
      <c r="M149" s="61"/>
      <c r="N149" s="61"/>
      <c r="O149" s="62"/>
      <c r="P149" s="60"/>
      <c r="Q149" s="62">
        <f t="shared" si="68"/>
        <v>0</v>
      </c>
      <c r="R149" s="61"/>
      <c r="S149" s="61"/>
      <c r="T149" s="62"/>
      <c r="U149" s="60"/>
    </row>
    <row r="150" spans="1:21" ht="12.75" hidden="1">
      <c r="A150" s="99"/>
      <c r="B150" s="98" t="s">
        <v>12</v>
      </c>
      <c r="C150" s="98"/>
      <c r="D150" s="98"/>
      <c r="E150" s="98"/>
      <c r="F150" s="98"/>
      <c r="G150" s="21">
        <f>H150+I150+J150+K150</f>
        <v>1693.362</v>
      </c>
      <c r="H150" s="21">
        <f>SUM(H143:H149)</f>
        <v>0</v>
      </c>
      <c r="I150" s="21">
        <f>SUM(I143:I149)</f>
        <v>0</v>
      </c>
      <c r="J150" s="21">
        <f>SUM(J143:J149)</f>
        <v>1693.362</v>
      </c>
      <c r="K150" s="20">
        <f>SUM(K143:K149)</f>
        <v>0</v>
      </c>
      <c r="L150" s="21">
        <f>M150+N150+O150+P150</f>
        <v>0</v>
      </c>
      <c r="M150" s="21">
        <f>SUM(M143:M149)</f>
        <v>0</v>
      </c>
      <c r="N150" s="21">
        <f>SUM(N143:N149)</f>
        <v>0</v>
      </c>
      <c r="O150" s="21">
        <f>SUM(O143:O149)</f>
        <v>0</v>
      </c>
      <c r="P150" s="20">
        <f>SUM(P143:P149)</f>
        <v>0</v>
      </c>
      <c r="Q150" s="21">
        <f>R150+S150+T150+U150</f>
        <v>0</v>
      </c>
      <c r="R150" s="21">
        <f>SUM(R143:R149)</f>
        <v>0</v>
      </c>
      <c r="S150" s="21">
        <f>SUM(S143:S149)</f>
        <v>0</v>
      </c>
      <c r="T150" s="21">
        <f>SUM(T143:T149)</f>
        <v>0</v>
      </c>
      <c r="U150" s="20">
        <f>SUM(U143:U149)</f>
        <v>0</v>
      </c>
    </row>
    <row r="151" spans="1:21" ht="12.75" hidden="1">
      <c r="A151" s="99" t="s">
        <v>49</v>
      </c>
      <c r="B151" s="100" t="s">
        <v>50</v>
      </c>
      <c r="C151" s="103" t="s">
        <v>41</v>
      </c>
      <c r="D151" s="97">
        <v>2019</v>
      </c>
      <c r="E151" s="97">
        <v>2025</v>
      </c>
      <c r="F151" s="10">
        <v>2019</v>
      </c>
      <c r="G151" s="62">
        <f aca="true" t="shared" si="69" ref="G151:G157">H151+I151+J151+K151</f>
        <v>0</v>
      </c>
      <c r="H151" s="62"/>
      <c r="I151" s="62"/>
      <c r="J151" s="62">
        <v>0</v>
      </c>
      <c r="K151" s="13">
        <v>0</v>
      </c>
      <c r="L151" s="62">
        <f aca="true" t="shared" si="70" ref="L151:L157">M151+N151+O151+P151</f>
        <v>0</v>
      </c>
      <c r="M151" s="62"/>
      <c r="N151" s="62"/>
      <c r="O151" s="62">
        <v>0</v>
      </c>
      <c r="P151" s="13">
        <v>0</v>
      </c>
      <c r="Q151" s="62">
        <f aca="true" t="shared" si="71" ref="Q151:Q157">R151+S151+T151+U151</f>
        <v>0</v>
      </c>
      <c r="R151" s="62"/>
      <c r="S151" s="62"/>
      <c r="T151" s="62">
        <v>0</v>
      </c>
      <c r="U151" s="13">
        <v>0</v>
      </c>
    </row>
    <row r="152" spans="1:21" ht="41.25" customHeight="1">
      <c r="A152" s="99"/>
      <c r="B152" s="101"/>
      <c r="C152" s="103"/>
      <c r="D152" s="97"/>
      <c r="E152" s="97"/>
      <c r="F152" s="10">
        <v>2020</v>
      </c>
      <c r="G152" s="62">
        <f t="shared" si="69"/>
        <v>205.2</v>
      </c>
      <c r="H152" s="62"/>
      <c r="I152" s="62"/>
      <c r="J152" s="62">
        <v>205.2</v>
      </c>
      <c r="K152" s="13">
        <v>0</v>
      </c>
      <c r="L152" s="62">
        <f t="shared" si="70"/>
        <v>87.2</v>
      </c>
      <c r="M152" s="62"/>
      <c r="N152" s="62"/>
      <c r="O152" s="62">
        <v>87.2</v>
      </c>
      <c r="P152" s="13">
        <v>0</v>
      </c>
      <c r="Q152" s="62">
        <f t="shared" si="71"/>
        <v>87.2</v>
      </c>
      <c r="R152" s="62"/>
      <c r="S152" s="62"/>
      <c r="T152" s="62">
        <v>87.2</v>
      </c>
      <c r="U152" s="13">
        <v>0</v>
      </c>
    </row>
    <row r="153" spans="1:21" ht="12.75" hidden="1">
      <c r="A153" s="99"/>
      <c r="B153" s="101"/>
      <c r="C153" s="103"/>
      <c r="D153" s="97"/>
      <c r="E153" s="97"/>
      <c r="F153" s="10">
        <v>2021</v>
      </c>
      <c r="G153" s="62">
        <f t="shared" si="69"/>
        <v>908.5</v>
      </c>
      <c r="H153" s="62"/>
      <c r="I153" s="62"/>
      <c r="J153" s="62">
        <v>908.5</v>
      </c>
      <c r="K153" s="13">
        <v>0</v>
      </c>
      <c r="L153" s="62">
        <f t="shared" si="70"/>
        <v>0</v>
      </c>
      <c r="M153" s="62"/>
      <c r="N153" s="62"/>
      <c r="O153" s="62"/>
      <c r="P153" s="13">
        <v>0</v>
      </c>
      <c r="Q153" s="62">
        <f t="shared" si="71"/>
        <v>0</v>
      </c>
      <c r="R153" s="62"/>
      <c r="S153" s="62"/>
      <c r="T153" s="62"/>
      <c r="U153" s="13">
        <v>0</v>
      </c>
    </row>
    <row r="154" spans="1:21" ht="12.75" hidden="1">
      <c r="A154" s="99"/>
      <c r="B154" s="101"/>
      <c r="C154" s="103"/>
      <c r="D154" s="97"/>
      <c r="E154" s="97"/>
      <c r="F154" s="10">
        <v>2022</v>
      </c>
      <c r="G154" s="62">
        <f t="shared" si="69"/>
        <v>59</v>
      </c>
      <c r="H154" s="62"/>
      <c r="I154" s="62"/>
      <c r="J154" s="62">
        <v>59</v>
      </c>
      <c r="K154" s="13"/>
      <c r="L154" s="62">
        <f t="shared" si="70"/>
        <v>0</v>
      </c>
      <c r="M154" s="62"/>
      <c r="N154" s="62"/>
      <c r="O154" s="62"/>
      <c r="P154" s="13"/>
      <c r="Q154" s="62">
        <f t="shared" si="71"/>
        <v>0</v>
      </c>
      <c r="R154" s="62"/>
      <c r="S154" s="62"/>
      <c r="T154" s="62"/>
      <c r="U154" s="13"/>
    </row>
    <row r="155" spans="1:21" ht="12.75" hidden="1">
      <c r="A155" s="99"/>
      <c r="B155" s="101"/>
      <c r="C155" s="103"/>
      <c r="D155" s="97"/>
      <c r="E155" s="97"/>
      <c r="F155" s="10">
        <v>2023</v>
      </c>
      <c r="G155" s="62">
        <f t="shared" si="69"/>
        <v>0</v>
      </c>
      <c r="H155" s="62"/>
      <c r="I155" s="62"/>
      <c r="J155" s="62">
        <v>0</v>
      </c>
      <c r="K155" s="13"/>
      <c r="L155" s="62">
        <f t="shared" si="70"/>
        <v>0</v>
      </c>
      <c r="M155" s="62"/>
      <c r="N155" s="62"/>
      <c r="O155" s="62"/>
      <c r="P155" s="13"/>
      <c r="Q155" s="62">
        <f t="shared" si="71"/>
        <v>0</v>
      </c>
      <c r="R155" s="62"/>
      <c r="S155" s="62"/>
      <c r="T155" s="62"/>
      <c r="U155" s="13"/>
    </row>
    <row r="156" spans="1:21" ht="12.75" hidden="1">
      <c r="A156" s="99"/>
      <c r="B156" s="101"/>
      <c r="C156" s="103"/>
      <c r="D156" s="97"/>
      <c r="E156" s="97"/>
      <c r="F156" s="10">
        <v>2024</v>
      </c>
      <c r="G156" s="62">
        <f t="shared" si="69"/>
        <v>0</v>
      </c>
      <c r="H156" s="62"/>
      <c r="I156" s="62"/>
      <c r="J156" s="62">
        <v>0</v>
      </c>
      <c r="K156" s="13"/>
      <c r="L156" s="62">
        <f t="shared" si="70"/>
        <v>0</v>
      </c>
      <c r="M156" s="62"/>
      <c r="N156" s="62"/>
      <c r="O156" s="62"/>
      <c r="P156" s="13"/>
      <c r="Q156" s="62">
        <f t="shared" si="71"/>
        <v>0</v>
      </c>
      <c r="R156" s="62"/>
      <c r="S156" s="62"/>
      <c r="T156" s="62"/>
      <c r="U156" s="13"/>
    </row>
    <row r="157" spans="1:21" ht="12.75" hidden="1">
      <c r="A157" s="99"/>
      <c r="B157" s="102"/>
      <c r="C157" s="103"/>
      <c r="D157" s="97"/>
      <c r="E157" s="97"/>
      <c r="F157" s="10">
        <v>2025</v>
      </c>
      <c r="G157" s="62">
        <f t="shared" si="69"/>
        <v>0</v>
      </c>
      <c r="H157" s="61"/>
      <c r="I157" s="61"/>
      <c r="J157" s="62">
        <v>0</v>
      </c>
      <c r="K157" s="60"/>
      <c r="L157" s="62">
        <f t="shared" si="70"/>
        <v>0</v>
      </c>
      <c r="M157" s="61"/>
      <c r="N157" s="61"/>
      <c r="O157" s="62"/>
      <c r="P157" s="60"/>
      <c r="Q157" s="62">
        <f t="shared" si="71"/>
        <v>0</v>
      </c>
      <c r="R157" s="61"/>
      <c r="S157" s="61"/>
      <c r="T157" s="62"/>
      <c r="U157" s="60"/>
    </row>
    <row r="158" spans="1:21" ht="12.75" hidden="1">
      <c r="A158" s="99"/>
      <c r="B158" s="98" t="s">
        <v>12</v>
      </c>
      <c r="C158" s="98"/>
      <c r="D158" s="98"/>
      <c r="E158" s="98"/>
      <c r="F158" s="98"/>
      <c r="G158" s="21">
        <f>H158+I158+J158+K158</f>
        <v>1172.7</v>
      </c>
      <c r="H158" s="21">
        <f>SUM(H151:H157)</f>
        <v>0</v>
      </c>
      <c r="I158" s="21">
        <f>SUM(I151:I157)</f>
        <v>0</v>
      </c>
      <c r="J158" s="21">
        <f>SUM(J151:J157)</f>
        <v>1172.7</v>
      </c>
      <c r="K158" s="20">
        <f>SUM(K151:K157)</f>
        <v>0</v>
      </c>
      <c r="L158" s="21">
        <f>M158+N158+O158+P158</f>
        <v>87.2</v>
      </c>
      <c r="M158" s="21">
        <f>SUM(M151:M157)</f>
        <v>0</v>
      </c>
      <c r="N158" s="21">
        <f>SUM(N151:N157)</f>
        <v>0</v>
      </c>
      <c r="O158" s="21">
        <f>SUM(O151:O157)</f>
        <v>87.2</v>
      </c>
      <c r="P158" s="20">
        <f>SUM(P151:P157)</f>
        <v>0</v>
      </c>
      <c r="Q158" s="21">
        <f>R158+S158+T158+U158</f>
        <v>87.2</v>
      </c>
      <c r="R158" s="21">
        <f>SUM(R151:R157)</f>
        <v>0</v>
      </c>
      <c r="S158" s="21">
        <f>SUM(S151:S157)</f>
        <v>0</v>
      </c>
      <c r="T158" s="21">
        <f>SUM(T151:T157)</f>
        <v>87.2</v>
      </c>
      <c r="U158" s="20">
        <f>SUM(U151:U157)</f>
        <v>0</v>
      </c>
    </row>
  </sheetData>
  <sheetProtection selectLockedCells="1" selectUnlockedCells="1"/>
  <mergeCells count="122">
    <mergeCell ref="Q4:U4"/>
    <mergeCell ref="A2:U2"/>
    <mergeCell ref="A4:A5"/>
    <mergeCell ref="B4:B5"/>
    <mergeCell ref="L4:P4"/>
    <mergeCell ref="B30:F30"/>
    <mergeCell ref="B38:F38"/>
    <mergeCell ref="E39:E45"/>
    <mergeCell ref="E15:E21"/>
    <mergeCell ref="G4:K4"/>
    <mergeCell ref="C4:C5"/>
    <mergeCell ref="D4:E4"/>
    <mergeCell ref="E7:E13"/>
    <mergeCell ref="A39:A46"/>
    <mergeCell ref="B39:B45"/>
    <mergeCell ref="C39:C45"/>
    <mergeCell ref="D39:D45"/>
    <mergeCell ref="B46:F46"/>
    <mergeCell ref="E47:E53"/>
    <mergeCell ref="E55:E61"/>
    <mergeCell ref="E63:E69"/>
    <mergeCell ref="B70:F70"/>
    <mergeCell ref="B62:F62"/>
    <mergeCell ref="B54:F54"/>
    <mergeCell ref="A95:A102"/>
    <mergeCell ref="D79:D85"/>
    <mergeCell ref="E79:E85"/>
    <mergeCell ref="E87:E93"/>
    <mergeCell ref="B86:F86"/>
    <mergeCell ref="A87:A94"/>
    <mergeCell ref="B87:B93"/>
    <mergeCell ref="C87:C93"/>
    <mergeCell ref="D87:D93"/>
    <mergeCell ref="B94:F94"/>
    <mergeCell ref="E95:E101"/>
    <mergeCell ref="E71:E77"/>
    <mergeCell ref="A79:A86"/>
    <mergeCell ref="B79:B85"/>
    <mergeCell ref="C79:C85"/>
    <mergeCell ref="B78:F78"/>
    <mergeCell ref="A71:A78"/>
    <mergeCell ref="B71:B77"/>
    <mergeCell ref="C71:C77"/>
    <mergeCell ref="D71:D77"/>
    <mergeCell ref="A7:A14"/>
    <mergeCell ref="B7:B13"/>
    <mergeCell ref="C7:C13"/>
    <mergeCell ref="D7:D13"/>
    <mergeCell ref="B14:F14"/>
    <mergeCell ref="A15:A22"/>
    <mergeCell ref="B15:B21"/>
    <mergeCell ref="C15:C21"/>
    <mergeCell ref="D15:D21"/>
    <mergeCell ref="B22:F22"/>
    <mergeCell ref="E23:E29"/>
    <mergeCell ref="A31:A38"/>
    <mergeCell ref="B31:B37"/>
    <mergeCell ref="C31:C37"/>
    <mergeCell ref="D31:D37"/>
    <mergeCell ref="E31:E37"/>
    <mergeCell ref="A23:A30"/>
    <mergeCell ref="B23:B29"/>
    <mergeCell ref="C23:C29"/>
    <mergeCell ref="D23:D29"/>
    <mergeCell ref="A47:A54"/>
    <mergeCell ref="B47:B53"/>
    <mergeCell ref="C47:C53"/>
    <mergeCell ref="D47:D53"/>
    <mergeCell ref="A55:A62"/>
    <mergeCell ref="B55:B61"/>
    <mergeCell ref="C55:C61"/>
    <mergeCell ref="D55:D61"/>
    <mergeCell ref="C103:C109"/>
    <mergeCell ref="D103:D109"/>
    <mergeCell ref="A63:A70"/>
    <mergeCell ref="B63:B69"/>
    <mergeCell ref="C63:C69"/>
    <mergeCell ref="D63:D69"/>
    <mergeCell ref="B102:F102"/>
    <mergeCell ref="B95:B101"/>
    <mergeCell ref="C95:C101"/>
    <mergeCell ref="D95:D101"/>
    <mergeCell ref="E103:E109"/>
    <mergeCell ref="B110:F110"/>
    <mergeCell ref="A111:A118"/>
    <mergeCell ref="B111:B117"/>
    <mergeCell ref="C111:C117"/>
    <mergeCell ref="D111:D117"/>
    <mergeCell ref="E111:E117"/>
    <mergeCell ref="B118:F118"/>
    <mergeCell ref="A103:A110"/>
    <mergeCell ref="B103:B109"/>
    <mergeCell ref="A119:A126"/>
    <mergeCell ref="B119:B125"/>
    <mergeCell ref="C119:C125"/>
    <mergeCell ref="D119:D125"/>
    <mergeCell ref="A127:A134"/>
    <mergeCell ref="B127:B133"/>
    <mergeCell ref="C127:C133"/>
    <mergeCell ref="D127:D133"/>
    <mergeCell ref="B134:F134"/>
    <mergeCell ref="D135:D141"/>
    <mergeCell ref="E119:E125"/>
    <mergeCell ref="B126:F126"/>
    <mergeCell ref="E127:E133"/>
    <mergeCell ref="E135:E141"/>
    <mergeCell ref="B142:F142"/>
    <mergeCell ref="A143:A150"/>
    <mergeCell ref="B143:B149"/>
    <mergeCell ref="C143:C149"/>
    <mergeCell ref="D143:D149"/>
    <mergeCell ref="E143:E149"/>
    <mergeCell ref="B150:F150"/>
    <mergeCell ref="A135:A142"/>
    <mergeCell ref="B135:B141"/>
    <mergeCell ref="C135:C141"/>
    <mergeCell ref="E151:E157"/>
    <mergeCell ref="B158:F158"/>
    <mergeCell ref="A151:A158"/>
    <mergeCell ref="B151:B157"/>
    <mergeCell ref="C151:C157"/>
    <mergeCell ref="D151:D157"/>
  </mergeCells>
  <printOptions/>
  <pageMargins left="0.15748031496062992" right="0.2362204724409449" top="0.5905511811023623" bottom="0.1968503937007874" header="0.15748031496062992" footer="0.15748031496062992"/>
  <pageSetup fitToHeight="6" fitToWidth="1" horizontalDpi="300" verticalDpi="300" orientation="landscape" paperSize="9" scale="69" r:id="rId1"/>
  <rowBreaks count="3" manualBreakCount="3">
    <brk id="17" max="10" man="1"/>
    <brk id="46" max="255" man="1"/>
    <brk id="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0" sqref="J10"/>
    </sheetView>
  </sheetViews>
  <sheetFormatPr defaultColWidth="9.00390625" defaultRowHeight="12.75"/>
  <cols>
    <col min="1" max="1" width="5.375" style="1" customWidth="1"/>
    <col min="2" max="2" width="38.75390625" style="2" customWidth="1"/>
    <col min="3" max="3" width="5.625" style="32" customWidth="1"/>
    <col min="4" max="4" width="8.625" style="32" hidden="1" customWidth="1"/>
    <col min="5" max="5" width="13.75390625" style="32" hidden="1" customWidth="1"/>
    <col min="6" max="6" width="12.25390625" style="32" hidden="1" customWidth="1"/>
    <col min="7" max="7" width="10.375" style="0" hidden="1" customWidth="1"/>
    <col min="8" max="8" width="8.625" style="0" customWidth="1"/>
    <col min="9" max="9" width="13.75390625" style="0" customWidth="1"/>
    <col min="10" max="10" width="12.25390625" style="0" customWidth="1"/>
    <col min="11" max="11" width="10.375" style="0" bestFit="1" customWidth="1"/>
  </cols>
  <sheetData>
    <row r="2" spans="1:10" s="2" customFormat="1" ht="54" customHeight="1">
      <c r="A2" s="126" t="s">
        <v>76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2" ht="12.75">
      <c r="A3" s="3"/>
      <c r="B3" s="3"/>
    </row>
    <row r="4" spans="1:11" ht="15" customHeight="1">
      <c r="A4" s="88"/>
      <c r="B4" s="125" t="s">
        <v>0</v>
      </c>
      <c r="C4" s="94" t="s">
        <v>53</v>
      </c>
      <c r="D4" s="97" t="s">
        <v>54</v>
      </c>
      <c r="E4" s="97"/>
      <c r="F4" s="97"/>
      <c r="G4" s="90" t="s">
        <v>78</v>
      </c>
      <c r="H4" s="97" t="s">
        <v>54</v>
      </c>
      <c r="I4" s="97"/>
      <c r="J4" s="97"/>
      <c r="K4" s="90" t="s">
        <v>78</v>
      </c>
    </row>
    <row r="5" spans="1:11" ht="15" customHeight="1">
      <c r="A5" s="88"/>
      <c r="B5" s="125"/>
      <c r="C5" s="94"/>
      <c r="D5" s="93" t="s">
        <v>90</v>
      </c>
      <c r="E5" s="97">
        <v>2019</v>
      </c>
      <c r="F5" s="97"/>
      <c r="G5" s="91"/>
      <c r="H5" s="93" t="s">
        <v>90</v>
      </c>
      <c r="I5" s="97">
        <v>2020</v>
      </c>
      <c r="J5" s="97"/>
      <c r="K5" s="91"/>
    </row>
    <row r="6" spans="1:11" ht="50.25" customHeight="1">
      <c r="A6" s="88"/>
      <c r="B6" s="125"/>
      <c r="C6" s="94"/>
      <c r="D6" s="93"/>
      <c r="E6" s="29" t="s">
        <v>66</v>
      </c>
      <c r="F6" s="29" t="s">
        <v>67</v>
      </c>
      <c r="G6" s="92"/>
      <c r="H6" s="93"/>
      <c r="I6" s="29" t="s">
        <v>66</v>
      </c>
      <c r="J6" s="29" t="s">
        <v>67</v>
      </c>
      <c r="K6" s="92"/>
    </row>
    <row r="7" spans="1:1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4</v>
      </c>
      <c r="I7" s="7">
        <v>5</v>
      </c>
      <c r="J7" s="7">
        <v>6</v>
      </c>
      <c r="K7" s="7">
        <v>7</v>
      </c>
    </row>
    <row r="8" spans="1:11" ht="30.75" customHeight="1">
      <c r="A8" s="25">
        <v>1</v>
      </c>
      <c r="B8" s="88" t="s">
        <v>23</v>
      </c>
      <c r="C8" s="88"/>
      <c r="D8" s="88"/>
      <c r="E8" s="88"/>
      <c r="F8" s="88"/>
      <c r="G8" s="88"/>
      <c r="H8" s="88"/>
      <c r="I8" s="88"/>
      <c r="J8" s="88"/>
      <c r="K8" s="34"/>
    </row>
    <row r="9" spans="1:11" s="32" customFormat="1" ht="41.25" customHeight="1">
      <c r="A9" s="30" t="s">
        <v>55</v>
      </c>
      <c r="B9" s="27" t="s">
        <v>56</v>
      </c>
      <c r="C9" s="11" t="s">
        <v>57</v>
      </c>
      <c r="D9" s="11">
        <v>22</v>
      </c>
      <c r="E9" s="11">
        <v>28</v>
      </c>
      <c r="F9" s="11">
        <v>22</v>
      </c>
      <c r="G9" s="29" t="s">
        <v>79</v>
      </c>
      <c r="H9" s="11">
        <v>22</v>
      </c>
      <c r="I9" s="31">
        <f>28*1.015</f>
        <v>28.419999999999998</v>
      </c>
      <c r="J9" s="31">
        <f>966/33073*1000</f>
        <v>29.2081153811266</v>
      </c>
      <c r="K9" s="29" t="s">
        <v>104</v>
      </c>
    </row>
    <row r="10" spans="1:11" s="32" customFormat="1" ht="76.5" customHeight="1">
      <c r="A10" s="30" t="s">
        <v>58</v>
      </c>
      <c r="B10" s="27" t="s">
        <v>59</v>
      </c>
      <c r="C10" s="11" t="s">
        <v>60</v>
      </c>
      <c r="D10" s="11">
        <v>26.2</v>
      </c>
      <c r="E10" s="11">
        <v>26.8</v>
      </c>
      <c r="F10" s="11">
        <v>37.3</v>
      </c>
      <c r="G10" s="29" t="s">
        <v>79</v>
      </c>
      <c r="H10" s="11">
        <v>37.3</v>
      </c>
      <c r="I10" s="31">
        <v>27</v>
      </c>
      <c r="J10" s="31">
        <f>3200/(4967+3200)*100</f>
        <v>39.18207420105302</v>
      </c>
      <c r="K10" s="29" t="s">
        <v>104</v>
      </c>
    </row>
    <row r="11" spans="1:11" ht="27.75" customHeight="1">
      <c r="A11" s="25" t="s">
        <v>14</v>
      </c>
      <c r="B11" s="88" t="s">
        <v>19</v>
      </c>
      <c r="C11" s="88"/>
      <c r="D11" s="88"/>
      <c r="E11" s="88"/>
      <c r="F11" s="88"/>
      <c r="G11" s="88"/>
      <c r="H11" s="88"/>
      <c r="I11" s="88"/>
      <c r="J11" s="88"/>
      <c r="K11" s="34"/>
    </row>
    <row r="12" spans="1:11" ht="105.75" customHeight="1">
      <c r="A12" s="23" t="s">
        <v>24</v>
      </c>
      <c r="B12" s="27" t="s">
        <v>39</v>
      </c>
      <c r="C12" s="33"/>
      <c r="D12" s="10"/>
      <c r="E12" s="10"/>
      <c r="F12" s="10"/>
      <c r="G12" s="34"/>
      <c r="H12" s="10"/>
      <c r="I12" s="10"/>
      <c r="J12" s="10"/>
      <c r="K12" s="34"/>
    </row>
    <row r="13" spans="1:11" ht="25.5" customHeight="1">
      <c r="A13" s="23"/>
      <c r="B13" s="35" t="s">
        <v>61</v>
      </c>
      <c r="C13" s="10" t="s">
        <v>57</v>
      </c>
      <c r="D13" s="10">
        <v>17</v>
      </c>
      <c r="E13" s="10">
        <v>5</v>
      </c>
      <c r="F13" s="10">
        <v>5</v>
      </c>
      <c r="G13" s="29" t="s">
        <v>79</v>
      </c>
      <c r="H13" s="10">
        <v>10</v>
      </c>
      <c r="I13" s="10">
        <v>5</v>
      </c>
      <c r="J13" s="10">
        <v>7</v>
      </c>
      <c r="K13" s="29" t="s">
        <v>104</v>
      </c>
    </row>
    <row r="14" spans="1:11" ht="23.25" customHeight="1">
      <c r="A14" s="23"/>
      <c r="B14" s="35" t="s">
        <v>62</v>
      </c>
      <c r="C14" s="10" t="s">
        <v>57</v>
      </c>
      <c r="D14" s="10">
        <v>30</v>
      </c>
      <c r="E14" s="10">
        <v>5</v>
      </c>
      <c r="F14" s="10">
        <v>10</v>
      </c>
      <c r="G14" s="29" t="s">
        <v>79</v>
      </c>
      <c r="H14" s="10">
        <v>12</v>
      </c>
      <c r="I14" s="10">
        <v>5</v>
      </c>
      <c r="J14" s="10">
        <v>13</v>
      </c>
      <c r="K14" s="29" t="s">
        <v>104</v>
      </c>
    </row>
    <row r="15" spans="1:11" ht="54.75" customHeight="1">
      <c r="A15" s="26" t="s">
        <v>25</v>
      </c>
      <c r="B15" s="27" t="s">
        <v>16</v>
      </c>
      <c r="C15" s="33"/>
      <c r="D15" s="33"/>
      <c r="E15" s="33"/>
      <c r="F15" s="33"/>
      <c r="G15" s="34"/>
      <c r="H15" s="34"/>
      <c r="I15" s="33"/>
      <c r="J15" s="33"/>
      <c r="K15" s="34"/>
    </row>
    <row r="16" spans="1:11" ht="22.5" customHeight="1">
      <c r="A16" s="26"/>
      <c r="B16" s="35" t="s">
        <v>61</v>
      </c>
      <c r="C16" s="10" t="s">
        <v>57</v>
      </c>
      <c r="D16" s="10"/>
      <c r="E16" s="10">
        <v>5</v>
      </c>
      <c r="F16" s="10">
        <v>7</v>
      </c>
      <c r="G16" s="29" t="s">
        <v>79</v>
      </c>
      <c r="H16" s="10">
        <v>5</v>
      </c>
      <c r="I16" s="10">
        <v>5</v>
      </c>
      <c r="J16" s="10">
        <v>6</v>
      </c>
      <c r="K16" s="29" t="s">
        <v>104</v>
      </c>
    </row>
    <row r="17" spans="1:11" ht="24">
      <c r="A17" s="26"/>
      <c r="B17" s="35" t="s">
        <v>62</v>
      </c>
      <c r="C17" s="10" t="s">
        <v>57</v>
      </c>
      <c r="D17" s="10"/>
      <c r="E17" s="10">
        <v>5</v>
      </c>
      <c r="F17" s="10">
        <v>11</v>
      </c>
      <c r="G17" s="29" t="s">
        <v>79</v>
      </c>
      <c r="H17" s="10">
        <v>17</v>
      </c>
      <c r="I17" s="10">
        <v>5</v>
      </c>
      <c r="J17" s="10">
        <v>9</v>
      </c>
      <c r="K17" s="29" t="s">
        <v>104</v>
      </c>
    </row>
    <row r="18" spans="1:11" ht="69" customHeight="1">
      <c r="A18" s="26" t="s">
        <v>26</v>
      </c>
      <c r="B18" s="27" t="s">
        <v>63</v>
      </c>
      <c r="C18" s="33"/>
      <c r="D18" s="10"/>
      <c r="E18" s="10"/>
      <c r="F18" s="10"/>
      <c r="G18" s="34"/>
      <c r="H18" s="10"/>
      <c r="I18" s="10"/>
      <c r="J18" s="10"/>
      <c r="K18" s="34"/>
    </row>
    <row r="19" spans="1:11" ht="25.5" customHeight="1">
      <c r="A19" s="26"/>
      <c r="B19" s="35" t="s">
        <v>61</v>
      </c>
      <c r="C19" s="10" t="s">
        <v>57</v>
      </c>
      <c r="D19" s="10"/>
      <c r="E19" s="10">
        <v>4</v>
      </c>
      <c r="F19" s="10">
        <v>4</v>
      </c>
      <c r="G19" s="29" t="s">
        <v>79</v>
      </c>
      <c r="H19" s="10">
        <v>8</v>
      </c>
      <c r="I19" s="10">
        <v>4</v>
      </c>
      <c r="J19" s="10">
        <v>4</v>
      </c>
      <c r="K19" s="29" t="s">
        <v>104</v>
      </c>
    </row>
    <row r="20" spans="1:11" ht="27.75" customHeight="1">
      <c r="A20" s="26"/>
      <c r="B20" s="35" t="s">
        <v>62</v>
      </c>
      <c r="C20" s="10" t="s">
        <v>57</v>
      </c>
      <c r="D20" s="10"/>
      <c r="E20" s="10">
        <v>4</v>
      </c>
      <c r="F20" s="10">
        <v>6</v>
      </c>
      <c r="G20" s="29" t="s">
        <v>79</v>
      </c>
      <c r="H20" s="10">
        <v>15</v>
      </c>
      <c r="I20" s="10">
        <v>4</v>
      </c>
      <c r="J20" s="10">
        <v>6</v>
      </c>
      <c r="K20" s="29" t="s">
        <v>79</v>
      </c>
    </row>
    <row r="21" spans="1:11" ht="43.5" customHeight="1">
      <c r="A21" s="26" t="s">
        <v>35</v>
      </c>
      <c r="B21" s="27" t="s">
        <v>37</v>
      </c>
      <c r="C21" s="33"/>
      <c r="D21" s="33"/>
      <c r="E21" s="33"/>
      <c r="F21" s="33"/>
      <c r="G21" s="34"/>
      <c r="H21" s="10"/>
      <c r="I21" s="10"/>
      <c r="J21" s="10"/>
      <c r="K21" s="34"/>
    </row>
    <row r="22" spans="1:11" ht="25.5" customHeight="1">
      <c r="A22" s="26"/>
      <c r="B22" s="35" t="s">
        <v>61</v>
      </c>
      <c r="C22" s="10" t="s">
        <v>57</v>
      </c>
      <c r="D22" s="10"/>
      <c r="E22" s="10"/>
      <c r="F22" s="10"/>
      <c r="G22" s="34"/>
      <c r="H22" s="10">
        <v>0</v>
      </c>
      <c r="I22" s="10">
        <v>0</v>
      </c>
      <c r="J22" s="10">
        <v>0</v>
      </c>
      <c r="K22" s="34"/>
    </row>
    <row r="23" spans="1:11" ht="12.75">
      <c r="A23" s="26"/>
      <c r="B23" s="35" t="s">
        <v>62</v>
      </c>
      <c r="C23" s="10" t="s">
        <v>57</v>
      </c>
      <c r="D23" s="10"/>
      <c r="E23" s="10"/>
      <c r="F23" s="10"/>
      <c r="G23" s="34"/>
      <c r="H23" s="10">
        <v>0</v>
      </c>
      <c r="I23" s="10">
        <v>0</v>
      </c>
      <c r="J23" s="10">
        <v>0</v>
      </c>
      <c r="K23" s="34"/>
    </row>
    <row r="24" spans="1:11" ht="95.25" customHeight="1">
      <c r="A24" s="26" t="s">
        <v>36</v>
      </c>
      <c r="B24" s="27" t="s">
        <v>38</v>
      </c>
      <c r="C24" s="33"/>
      <c r="D24" s="10"/>
      <c r="E24" s="10"/>
      <c r="F24" s="10"/>
      <c r="G24" s="34"/>
      <c r="H24" s="10"/>
      <c r="I24" s="10"/>
      <c r="J24" s="10"/>
      <c r="K24" s="34"/>
    </row>
    <row r="25" spans="1:11" ht="22.5" customHeight="1">
      <c r="A25" s="26"/>
      <c r="B25" s="35" t="s">
        <v>61</v>
      </c>
      <c r="C25" s="10" t="s">
        <v>57</v>
      </c>
      <c r="D25" s="10"/>
      <c r="E25" s="10"/>
      <c r="F25" s="10"/>
      <c r="G25" s="34"/>
      <c r="H25" s="10">
        <v>0</v>
      </c>
      <c r="I25" s="10">
        <v>0</v>
      </c>
      <c r="J25" s="10">
        <v>0</v>
      </c>
      <c r="K25" s="34"/>
    </row>
    <row r="26" spans="1:11" ht="12.75">
      <c r="A26" s="26"/>
      <c r="B26" s="35" t="s">
        <v>62</v>
      </c>
      <c r="C26" s="10" t="s">
        <v>57</v>
      </c>
      <c r="D26" s="10"/>
      <c r="E26" s="10"/>
      <c r="F26" s="10"/>
      <c r="G26" s="34"/>
      <c r="H26" s="10">
        <v>0</v>
      </c>
      <c r="I26" s="10">
        <v>0</v>
      </c>
      <c r="J26" s="10">
        <v>0</v>
      </c>
      <c r="K26" s="34"/>
    </row>
    <row r="27" spans="1:11" ht="19.5" customHeight="1">
      <c r="A27" s="25" t="s">
        <v>20</v>
      </c>
      <c r="B27" s="89" t="s">
        <v>17</v>
      </c>
      <c r="C27" s="89"/>
      <c r="D27" s="89"/>
      <c r="E27" s="89"/>
      <c r="F27" s="89"/>
      <c r="G27" s="89"/>
      <c r="H27" s="89"/>
      <c r="I27" s="89"/>
      <c r="J27" s="89"/>
      <c r="K27" s="34"/>
    </row>
    <row r="28" spans="1:11" ht="116.25" customHeight="1">
      <c r="A28" s="26" t="s">
        <v>27</v>
      </c>
      <c r="B28" s="28" t="s">
        <v>64</v>
      </c>
      <c r="C28" s="10" t="s">
        <v>57</v>
      </c>
      <c r="D28" s="10">
        <v>8</v>
      </c>
      <c r="E28" s="10">
        <v>2</v>
      </c>
      <c r="F28" s="10">
        <v>8</v>
      </c>
      <c r="G28" s="29" t="s">
        <v>79</v>
      </c>
      <c r="H28" s="10">
        <v>8</v>
      </c>
      <c r="I28" s="10">
        <v>2</v>
      </c>
      <c r="J28" s="10">
        <v>3</v>
      </c>
      <c r="K28" s="29" t="s">
        <v>104</v>
      </c>
    </row>
    <row r="29" spans="1:11" ht="30.75" customHeight="1">
      <c r="A29" s="25">
        <v>2</v>
      </c>
      <c r="B29" s="89" t="s">
        <v>29</v>
      </c>
      <c r="C29" s="89"/>
      <c r="D29" s="89"/>
      <c r="E29" s="89"/>
      <c r="F29" s="89"/>
      <c r="G29" s="89"/>
      <c r="H29" s="89"/>
      <c r="I29" s="89"/>
      <c r="J29" s="89"/>
      <c r="K29" s="34"/>
    </row>
    <row r="30" spans="1:11" ht="28.5" customHeight="1">
      <c r="A30" s="25" t="s">
        <v>15</v>
      </c>
      <c r="B30" s="89" t="s">
        <v>28</v>
      </c>
      <c r="C30" s="89"/>
      <c r="D30" s="89"/>
      <c r="E30" s="89"/>
      <c r="F30" s="89"/>
      <c r="G30" s="89"/>
      <c r="H30" s="89"/>
      <c r="I30" s="89"/>
      <c r="J30" s="89"/>
      <c r="K30" s="34"/>
    </row>
    <row r="31" spans="1:11" ht="81.75" customHeight="1">
      <c r="A31" s="26" t="s">
        <v>30</v>
      </c>
      <c r="B31" s="28" t="s">
        <v>68</v>
      </c>
      <c r="C31" s="33"/>
      <c r="D31" s="10"/>
      <c r="E31" s="10"/>
      <c r="F31" s="10"/>
      <c r="G31" s="34"/>
      <c r="H31" s="10"/>
      <c r="I31" s="10"/>
      <c r="J31" s="10"/>
      <c r="K31" s="34"/>
    </row>
    <row r="32" spans="1:11" s="32" customFormat="1" ht="37.5" customHeight="1">
      <c r="A32" s="26"/>
      <c r="B32" s="35" t="s">
        <v>69</v>
      </c>
      <c r="C32" s="10" t="s">
        <v>57</v>
      </c>
      <c r="D32" s="36">
        <v>205</v>
      </c>
      <c r="E32" s="36">
        <v>160</v>
      </c>
      <c r="F32" s="37">
        <v>183</v>
      </c>
      <c r="G32" s="29" t="s">
        <v>79</v>
      </c>
      <c r="H32" s="36">
        <v>183</v>
      </c>
      <c r="I32" s="36">
        <v>160</v>
      </c>
      <c r="J32" s="37">
        <v>183</v>
      </c>
      <c r="K32" s="29" t="s">
        <v>104</v>
      </c>
    </row>
    <row r="33" spans="1:11" ht="27.75" customHeight="1">
      <c r="A33" s="25" t="s">
        <v>22</v>
      </c>
      <c r="B33" s="88" t="s">
        <v>18</v>
      </c>
      <c r="C33" s="88"/>
      <c r="D33" s="88"/>
      <c r="E33" s="88"/>
      <c r="F33" s="88"/>
      <c r="G33" s="88"/>
      <c r="H33" s="88"/>
      <c r="I33" s="88"/>
      <c r="J33" s="88"/>
      <c r="K33" s="34"/>
    </row>
    <row r="34" spans="1:11" ht="126" customHeight="1">
      <c r="A34" s="23" t="s">
        <v>31</v>
      </c>
      <c r="B34" s="28" t="s">
        <v>70</v>
      </c>
      <c r="C34" s="33" t="s">
        <v>71</v>
      </c>
      <c r="D34" s="10"/>
      <c r="E34" s="10"/>
      <c r="F34" s="10"/>
      <c r="G34" s="34"/>
      <c r="H34" s="10"/>
      <c r="I34" s="10"/>
      <c r="J34" s="10"/>
      <c r="K34" s="34"/>
    </row>
    <row r="35" spans="1:11" ht="24">
      <c r="A35" s="23"/>
      <c r="B35" s="35" t="s">
        <v>72</v>
      </c>
      <c r="C35" s="10" t="s">
        <v>57</v>
      </c>
      <c r="D35" s="36">
        <v>1</v>
      </c>
      <c r="E35" s="36">
        <v>1</v>
      </c>
      <c r="F35" s="36">
        <v>1</v>
      </c>
      <c r="G35" s="29" t="s">
        <v>79</v>
      </c>
      <c r="H35" s="36">
        <v>1</v>
      </c>
      <c r="I35" s="36">
        <v>1</v>
      </c>
      <c r="J35" s="36">
        <v>1</v>
      </c>
      <c r="K35" s="29" t="s">
        <v>104</v>
      </c>
    </row>
    <row r="36" spans="1:11" ht="27.75" customHeight="1">
      <c r="A36" s="25">
        <v>3</v>
      </c>
      <c r="B36" s="88" t="s">
        <v>44</v>
      </c>
      <c r="C36" s="88"/>
      <c r="D36" s="88"/>
      <c r="E36" s="88"/>
      <c r="F36" s="88"/>
      <c r="G36" s="88"/>
      <c r="H36" s="88"/>
      <c r="I36" s="88"/>
      <c r="J36" s="88"/>
      <c r="K36" s="34"/>
    </row>
    <row r="37" spans="1:11" ht="12.75" customHeight="1">
      <c r="A37" s="25" t="s">
        <v>45</v>
      </c>
      <c r="B37" s="88" t="s">
        <v>73</v>
      </c>
      <c r="C37" s="88"/>
      <c r="D37" s="88"/>
      <c r="E37" s="88"/>
      <c r="F37" s="88"/>
      <c r="G37" s="88"/>
      <c r="H37" s="88"/>
      <c r="I37" s="88"/>
      <c r="J37" s="88"/>
      <c r="K37" s="34"/>
    </row>
    <row r="38" spans="1:11" ht="38.25">
      <c r="A38" s="26" t="s">
        <v>47</v>
      </c>
      <c r="B38" s="28" t="s">
        <v>74</v>
      </c>
      <c r="C38" s="10" t="s">
        <v>57</v>
      </c>
      <c r="D38" s="10"/>
      <c r="E38" s="10"/>
      <c r="F38" s="10"/>
      <c r="G38" s="34"/>
      <c r="H38" s="10"/>
      <c r="I38" s="10"/>
      <c r="J38" s="10"/>
      <c r="K38" s="34"/>
    </row>
    <row r="39" spans="1:11" ht="38.25">
      <c r="A39" s="26" t="s">
        <v>49</v>
      </c>
      <c r="B39" s="24" t="s">
        <v>75</v>
      </c>
      <c r="C39" s="10" t="s">
        <v>57</v>
      </c>
      <c r="D39" s="10"/>
      <c r="E39" s="10"/>
      <c r="F39" s="10"/>
      <c r="G39" s="29"/>
      <c r="H39" s="10"/>
      <c r="I39" s="10"/>
      <c r="J39" s="10">
        <v>2</v>
      </c>
      <c r="K39" s="29" t="s">
        <v>104</v>
      </c>
    </row>
  </sheetData>
  <sheetProtection/>
  <mergeCells count="20">
    <mergeCell ref="K4:K6"/>
    <mergeCell ref="A2:J2"/>
    <mergeCell ref="B29:J29"/>
    <mergeCell ref="B30:J30"/>
    <mergeCell ref="E5:F5"/>
    <mergeCell ref="A4:A6"/>
    <mergeCell ref="B4:B6"/>
    <mergeCell ref="C4:C6"/>
    <mergeCell ref="H4:J4"/>
    <mergeCell ref="H5:H6"/>
    <mergeCell ref="I5:J5"/>
    <mergeCell ref="D4:F4"/>
    <mergeCell ref="G4:G6"/>
    <mergeCell ref="D5:D6"/>
    <mergeCell ref="B36:J36"/>
    <mergeCell ref="B37:J37"/>
    <mergeCell ref="B8:J8"/>
    <mergeCell ref="B11:J11"/>
    <mergeCell ref="B27:J27"/>
    <mergeCell ref="B33:J33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8" sqref="M8"/>
    </sheetView>
  </sheetViews>
  <sheetFormatPr defaultColWidth="9.00390625" defaultRowHeight="12.75"/>
  <cols>
    <col min="1" max="1" width="40.125" style="0" customWidth="1"/>
    <col min="2" max="2" width="10.375" style="32" hidden="1" customWidth="1"/>
    <col min="3" max="3" width="0" style="32" hidden="1" customWidth="1"/>
    <col min="4" max="4" width="11.00390625" style="32" hidden="1" customWidth="1"/>
    <col min="5" max="5" width="11.75390625" style="32" hidden="1" customWidth="1"/>
    <col min="6" max="6" width="10.375" style="0" customWidth="1"/>
    <col min="8" max="8" width="11.00390625" style="0" customWidth="1"/>
    <col min="9" max="9" width="20.25390625" style="0" customWidth="1"/>
  </cols>
  <sheetData>
    <row r="1" spans="1:9" ht="12.75">
      <c r="A1" s="39"/>
      <c r="B1" s="39"/>
      <c r="E1" s="40"/>
      <c r="F1" s="39"/>
      <c r="G1" s="32"/>
      <c r="H1" s="32"/>
      <c r="I1" s="40" t="s">
        <v>80</v>
      </c>
    </row>
    <row r="2" spans="1:9" ht="48" customHeight="1">
      <c r="A2" s="95" t="s">
        <v>89</v>
      </c>
      <c r="B2" s="95"/>
      <c r="C2" s="95"/>
      <c r="D2" s="95"/>
      <c r="E2" s="95"/>
      <c r="F2" s="95"/>
      <c r="G2" s="95"/>
      <c r="H2" s="95"/>
      <c r="I2" s="95"/>
    </row>
    <row r="3" spans="1:9" ht="6" customHeight="1">
      <c r="A3" s="32"/>
      <c r="F3" s="32"/>
      <c r="G3" s="32"/>
      <c r="H3" s="32"/>
      <c r="I3" s="32"/>
    </row>
    <row r="4" spans="1:9" ht="12.75">
      <c r="A4" s="96" t="s">
        <v>81</v>
      </c>
      <c r="B4" s="96"/>
      <c r="C4" s="96"/>
      <c r="D4" s="96"/>
      <c r="E4" s="96"/>
      <c r="F4" s="96"/>
      <c r="G4" s="96"/>
      <c r="H4" s="96"/>
      <c r="I4" s="96"/>
    </row>
    <row r="5" spans="1:9" ht="12.75">
      <c r="A5" s="32"/>
      <c r="F5" s="32"/>
      <c r="G5" s="32"/>
      <c r="H5" s="32"/>
      <c r="I5" s="32"/>
    </row>
    <row r="6" spans="1:9" ht="18" customHeight="1">
      <c r="A6" s="85" t="s">
        <v>82</v>
      </c>
      <c r="B6" s="129" t="s">
        <v>83</v>
      </c>
      <c r="C6" s="131">
        <v>2019</v>
      </c>
      <c r="D6" s="131"/>
      <c r="E6" s="132" t="s">
        <v>84</v>
      </c>
      <c r="F6" s="86" t="s">
        <v>83</v>
      </c>
      <c r="G6" s="128">
        <v>2020</v>
      </c>
      <c r="H6" s="128"/>
      <c r="I6" s="85" t="s">
        <v>84</v>
      </c>
    </row>
    <row r="7" spans="1:9" ht="30.75" customHeight="1">
      <c r="A7" s="85"/>
      <c r="B7" s="130"/>
      <c r="C7" s="69" t="s">
        <v>85</v>
      </c>
      <c r="D7" s="69" t="s">
        <v>86</v>
      </c>
      <c r="E7" s="132"/>
      <c r="F7" s="87"/>
      <c r="G7" s="41" t="s">
        <v>85</v>
      </c>
      <c r="H7" s="41" t="s">
        <v>86</v>
      </c>
      <c r="I7" s="85"/>
    </row>
    <row r="8" spans="1:9" ht="51">
      <c r="A8" s="48" t="s">
        <v>91</v>
      </c>
      <c r="B8" s="42">
        <v>750</v>
      </c>
      <c r="C8" s="43" t="s">
        <v>92</v>
      </c>
      <c r="D8" s="70">
        <v>1001</v>
      </c>
      <c r="E8" s="71">
        <f>D8/B8</f>
        <v>1.3346666666666667</v>
      </c>
      <c r="F8" s="83">
        <v>1001</v>
      </c>
      <c r="G8" s="43" t="s">
        <v>92</v>
      </c>
      <c r="H8" s="84">
        <v>966</v>
      </c>
      <c r="I8" s="44" t="s">
        <v>93</v>
      </c>
    </row>
    <row r="9" spans="1:9" ht="25.5">
      <c r="A9" s="45" t="s">
        <v>94</v>
      </c>
      <c r="B9" s="42">
        <v>2471</v>
      </c>
      <c r="C9" s="43" t="s">
        <v>92</v>
      </c>
      <c r="D9" s="42">
        <v>2863</v>
      </c>
      <c r="E9" s="71">
        <f>D9/B9</f>
        <v>1.158640226628895</v>
      </c>
      <c r="F9" s="83">
        <v>2863</v>
      </c>
      <c r="G9" s="43" t="s">
        <v>92</v>
      </c>
      <c r="H9" s="84">
        <v>3200</v>
      </c>
      <c r="I9" s="46">
        <f>H9/F9</f>
        <v>1.1177086971708</v>
      </c>
    </row>
    <row r="10" spans="1:9" ht="38.25">
      <c r="A10" s="48" t="s">
        <v>95</v>
      </c>
      <c r="B10" s="59">
        <v>15.1</v>
      </c>
      <c r="C10" s="43" t="s">
        <v>96</v>
      </c>
      <c r="D10" s="59">
        <v>16.98</v>
      </c>
      <c r="E10" s="71">
        <f>D10/B10</f>
        <v>1.1245033112582783</v>
      </c>
      <c r="F10" s="59">
        <v>16.98</v>
      </c>
      <c r="G10" s="43" t="s">
        <v>96</v>
      </c>
      <c r="H10" s="41">
        <v>17.15</v>
      </c>
      <c r="I10" s="46">
        <f>H10/F10</f>
        <v>1.0100117785630152</v>
      </c>
    </row>
    <row r="11" spans="1:9" ht="51">
      <c r="A11" s="48" t="s">
        <v>97</v>
      </c>
      <c r="B11" s="42">
        <v>45</v>
      </c>
      <c r="C11" s="43" t="s">
        <v>98</v>
      </c>
      <c r="D11" s="42">
        <v>47</v>
      </c>
      <c r="E11" s="71">
        <f>D11/B11</f>
        <v>1.0444444444444445</v>
      </c>
      <c r="F11" s="42">
        <v>47</v>
      </c>
      <c r="G11" s="43" t="s">
        <v>98</v>
      </c>
      <c r="H11" s="41">
        <v>47.9</v>
      </c>
      <c r="I11" s="46">
        <f>H11/F11</f>
        <v>1.0191489361702126</v>
      </c>
    </row>
    <row r="12" spans="1:9" ht="51">
      <c r="A12" s="48" t="s">
        <v>99</v>
      </c>
      <c r="B12" s="42">
        <v>124003.6</v>
      </c>
      <c r="C12" s="43" t="s">
        <v>100</v>
      </c>
      <c r="D12" s="42">
        <v>133597.9</v>
      </c>
      <c r="E12" s="71">
        <f>D12/B12</f>
        <v>1.0773711408378466</v>
      </c>
      <c r="F12" s="42">
        <v>133597.9</v>
      </c>
      <c r="G12" s="43" t="s">
        <v>100</v>
      </c>
      <c r="H12" s="47">
        <v>78152</v>
      </c>
      <c r="I12" s="46" t="s">
        <v>101</v>
      </c>
    </row>
    <row r="13" spans="1:9" ht="76.5" customHeight="1">
      <c r="A13" s="48" t="s">
        <v>87</v>
      </c>
      <c r="B13" s="48">
        <v>22.6</v>
      </c>
      <c r="C13" s="43">
        <v>28.4</v>
      </c>
      <c r="D13" s="48">
        <v>30.3</v>
      </c>
      <c r="E13" s="71">
        <f>D13/C13</f>
        <v>1.0669014084507042</v>
      </c>
      <c r="F13" s="48">
        <v>30.3</v>
      </c>
      <c r="G13" s="43">
        <v>28.4</v>
      </c>
      <c r="H13" s="47">
        <v>29.2</v>
      </c>
      <c r="I13" s="46">
        <f>H13/G13</f>
        <v>1.028169014084507</v>
      </c>
    </row>
    <row r="14" spans="1:9" ht="76.5" customHeight="1">
      <c r="A14" s="48" t="s">
        <v>102</v>
      </c>
      <c r="B14" s="48">
        <v>26.2</v>
      </c>
      <c r="C14" s="43">
        <v>26.8</v>
      </c>
      <c r="D14" s="48">
        <v>37.3</v>
      </c>
      <c r="E14" s="71">
        <f>D14/C14</f>
        <v>1.3917910447761193</v>
      </c>
      <c r="F14" s="48">
        <v>37.3</v>
      </c>
      <c r="G14" s="43">
        <v>27</v>
      </c>
      <c r="H14" s="47">
        <v>39.2</v>
      </c>
      <c r="I14" s="46">
        <f>H14/G14</f>
        <v>1.451851851851852</v>
      </c>
    </row>
    <row r="15" spans="1:9" ht="76.5" customHeight="1">
      <c r="A15" s="48" t="s">
        <v>103</v>
      </c>
      <c r="B15" s="48">
        <v>1255</v>
      </c>
      <c r="C15" s="43">
        <v>860</v>
      </c>
      <c r="D15" s="70">
        <v>1108</v>
      </c>
      <c r="E15" s="71">
        <f>D15/C15</f>
        <v>1.2883720930232558</v>
      </c>
      <c r="F15" s="42">
        <v>1108</v>
      </c>
      <c r="G15" s="43">
        <v>860</v>
      </c>
      <c r="H15" s="47">
        <v>988.96</v>
      </c>
      <c r="I15" s="46">
        <f>H15/G15</f>
        <v>1.149953488372093</v>
      </c>
    </row>
    <row r="16" spans="1:9" ht="38.25" customHeight="1">
      <c r="A16" s="48" t="s">
        <v>88</v>
      </c>
      <c r="B16" s="48">
        <v>28.1</v>
      </c>
      <c r="C16" s="43">
        <v>16.6</v>
      </c>
      <c r="D16" s="48">
        <v>24.03</v>
      </c>
      <c r="E16" s="71">
        <f>D16/C16</f>
        <v>1.447590361445783</v>
      </c>
      <c r="F16" s="48">
        <v>24.03</v>
      </c>
      <c r="G16" s="43">
        <v>19.3</v>
      </c>
      <c r="H16" s="47">
        <v>19.5</v>
      </c>
      <c r="I16" s="46">
        <f>H16/G16</f>
        <v>1.0103626943005182</v>
      </c>
    </row>
    <row r="17" spans="1:9" ht="12.75" customHeight="1">
      <c r="A17" s="49"/>
      <c r="B17" s="72"/>
      <c r="C17" s="72"/>
      <c r="D17" s="72"/>
      <c r="E17" s="73"/>
      <c r="F17" s="49"/>
      <c r="G17" s="49"/>
      <c r="H17" s="49"/>
      <c r="I17" s="50"/>
    </row>
    <row r="18" spans="1:9" ht="13.5" customHeight="1">
      <c r="A18" s="49"/>
      <c r="B18" s="72"/>
      <c r="C18" s="74"/>
      <c r="D18" s="72"/>
      <c r="E18" s="73"/>
      <c r="F18" s="49"/>
      <c r="G18" s="51"/>
      <c r="H18" s="49"/>
      <c r="I18" s="50"/>
    </row>
    <row r="19" spans="1:9" ht="84.75" customHeight="1">
      <c r="A19" s="49"/>
      <c r="B19" s="72"/>
      <c r="C19" s="72"/>
      <c r="D19" s="72"/>
      <c r="E19" s="73"/>
      <c r="F19" s="49"/>
      <c r="G19" s="49"/>
      <c r="H19" s="49"/>
      <c r="I19" s="50"/>
    </row>
    <row r="20" spans="1:9" ht="25.5" customHeight="1">
      <c r="A20" s="49"/>
      <c r="B20" s="72"/>
      <c r="C20" s="72"/>
      <c r="D20" s="75"/>
      <c r="E20" s="76"/>
      <c r="F20" s="49"/>
      <c r="G20" s="49"/>
      <c r="H20" s="52"/>
      <c r="I20" s="53"/>
    </row>
    <row r="21" spans="1:9" ht="51" customHeight="1">
      <c r="A21" s="54"/>
      <c r="B21" s="3"/>
      <c r="C21" s="73"/>
      <c r="D21" s="73"/>
      <c r="E21" s="73"/>
      <c r="F21" s="54"/>
      <c r="G21" s="50"/>
      <c r="H21" s="50"/>
      <c r="I21" s="50"/>
    </row>
    <row r="22" spans="1:9" ht="38.25" customHeight="1">
      <c r="A22" s="49"/>
      <c r="B22" s="72"/>
      <c r="C22" s="72"/>
      <c r="D22" s="72"/>
      <c r="E22" s="73"/>
      <c r="F22" s="49"/>
      <c r="G22" s="49"/>
      <c r="H22" s="49"/>
      <c r="I22" s="50"/>
    </row>
    <row r="23" spans="1:9" ht="51" customHeight="1">
      <c r="A23" s="55"/>
      <c r="B23" s="77"/>
      <c r="C23" s="73"/>
      <c r="D23" s="73"/>
      <c r="E23" s="73"/>
      <c r="F23" s="55"/>
      <c r="G23" s="50"/>
      <c r="H23" s="50"/>
      <c r="I23" s="50"/>
    </row>
    <row r="24" spans="1:9" ht="12.75">
      <c r="A24" s="55"/>
      <c r="B24" s="77"/>
      <c r="C24" s="73"/>
      <c r="D24" s="73"/>
      <c r="E24" s="73"/>
      <c r="F24" s="55"/>
      <c r="G24" s="50"/>
      <c r="H24" s="50"/>
      <c r="I24" s="50"/>
    </row>
    <row r="25" spans="1:9" ht="12.75">
      <c r="A25" s="54"/>
      <c r="B25" s="3"/>
      <c r="C25" s="73"/>
      <c r="D25" s="73"/>
      <c r="E25" s="73"/>
      <c r="F25" s="54"/>
      <c r="G25" s="50"/>
      <c r="H25" s="50"/>
      <c r="I25" s="50"/>
    </row>
    <row r="26" spans="1:9" ht="12.75">
      <c r="A26" s="49"/>
      <c r="B26" s="72"/>
      <c r="C26" s="74"/>
      <c r="D26" s="72"/>
      <c r="E26" s="73"/>
      <c r="F26" s="49"/>
      <c r="G26" s="51"/>
      <c r="H26" s="49"/>
      <c r="I26" s="50"/>
    </row>
    <row r="27" spans="1:9" ht="12.75">
      <c r="A27" s="49"/>
      <c r="B27" s="72"/>
      <c r="C27" s="72"/>
      <c r="D27" s="78"/>
      <c r="E27" s="79"/>
      <c r="F27" s="49"/>
      <c r="G27" s="49"/>
      <c r="H27" s="56"/>
      <c r="I27" s="57"/>
    </row>
    <row r="28" spans="1:9" ht="12.75">
      <c r="A28" s="54"/>
      <c r="B28" s="3"/>
      <c r="C28" s="73"/>
      <c r="D28" s="73"/>
      <c r="E28" s="73"/>
      <c r="F28" s="54"/>
      <c r="G28" s="50"/>
      <c r="H28" s="50"/>
      <c r="I28" s="50"/>
    </row>
    <row r="29" spans="1:9" ht="12.75">
      <c r="A29" s="58"/>
      <c r="B29" s="80"/>
      <c r="C29" s="74"/>
      <c r="D29" s="72"/>
      <c r="E29" s="73"/>
      <c r="F29" s="58"/>
      <c r="G29" s="51"/>
      <c r="H29" s="49"/>
      <c r="I29" s="50"/>
    </row>
    <row r="30" spans="1:9" ht="12.75">
      <c r="A30" s="58"/>
      <c r="B30" s="80"/>
      <c r="C30" s="72"/>
      <c r="D30" s="78"/>
      <c r="E30" s="79"/>
      <c r="F30" s="58"/>
      <c r="G30" s="49"/>
      <c r="H30" s="56"/>
      <c r="I30" s="57"/>
    </row>
  </sheetData>
  <mergeCells count="9">
    <mergeCell ref="A2:I2"/>
    <mergeCell ref="A4:I4"/>
    <mergeCell ref="A6:A7"/>
    <mergeCell ref="F6:F7"/>
    <mergeCell ref="G6:H6"/>
    <mergeCell ref="I6:I7"/>
    <mergeCell ref="B6:B7"/>
    <mergeCell ref="C6:D6"/>
    <mergeCell ref="E6:E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2021-03-11T11:02:47Z</cp:lastPrinted>
  <dcterms:created xsi:type="dcterms:W3CDTF">2014-04-07T09:44:37Z</dcterms:created>
  <dcterms:modified xsi:type="dcterms:W3CDTF">2021-03-11T13:52:42Z</dcterms:modified>
  <cp:category/>
  <cp:version/>
  <cp:contentType/>
  <cp:contentStatus/>
</cp:coreProperties>
</file>