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прил.4 на 2016" sheetId="1" r:id="rId1"/>
  </sheets>
  <definedNames>
    <definedName name="_xlnm._FilterDatabase" localSheetId="0" hidden="1">'прил.4 на 2016'!$A$13:$E$91</definedName>
    <definedName name="_xlnm.Print_Titles" localSheetId="0">'прил.4 на 2016'!$13:$13</definedName>
  </definedNames>
  <calcPr fullCalcOnLoad="1"/>
</workbook>
</file>

<file path=xl/sharedStrings.xml><?xml version="1.0" encoding="utf-8"?>
<sst xmlns="http://schemas.openxmlformats.org/spreadsheetml/2006/main" count="129" uniqueCount="122">
  <si>
    <t>Приложение  4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</si>
  <si>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</si>
  <si>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</si>
  <si>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</si>
  <si>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</si>
  <si>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от  23.12.2015   №   160-рсд</t>
  </si>
  <si>
    <t>(в редакции решения совета депутатов от        26.10.2016   №   252 -рсд)</t>
  </si>
  <si>
    <t xml:space="preserve">Безвозмездные перечисления от других бюджетов бюджетной системы </t>
  </si>
  <si>
    <t xml:space="preserve">на 2016 год </t>
  </si>
  <si>
    <t>№ п/п</t>
  </si>
  <si>
    <t>Доп. Кд.</t>
  </si>
  <si>
    <t>Код цели</t>
  </si>
  <si>
    <t>Источники доходов</t>
  </si>
  <si>
    <t>Сумма (тыс.руб.)</t>
  </si>
  <si>
    <t>000</t>
  </si>
  <si>
    <t>Дотации на выравнивание бюджетной обеспеченности муниципальных районов, городских округов</t>
  </si>
  <si>
    <t>Дотации бюджетам муниципальных районов на поддержку мер по обеспечению сбалансированности бюджетов</t>
  </si>
  <si>
    <t>Всего дотаций</t>
  </si>
  <si>
    <t xml:space="preserve">Субсидии бюджетам муниципальных образований Ленинградской области на обеспечение деятельности информационно-консультативных центров для потребителей </t>
  </si>
  <si>
    <t xml:space="preserve">Субсидии  бюджетам муниципальных образований Ленинградской области на организацию отдыха и оздоровления детей и подростков </t>
  </si>
  <si>
    <t>Субсидии бюджетам муниципальных образований Ленинградской области на софинансирование мероприятий по организации мониторинга социально-экономического развития</t>
  </si>
  <si>
    <t>Субсидии  бюджетам муниципальных образований Ленинградской области на организацию работы школьных лесничеств</t>
  </si>
  <si>
    <t>Субсидии бюджетам муниципальных образований Ленинградской области на реализацию мероприятий по проведению капитального ремонта спортивных объектов</t>
  </si>
  <si>
    <t xml:space="preserve">Субсидии бюджетам муниципальных образований Ленинградской области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</si>
  <si>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дошкольного образования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</si>
  <si>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общего образования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</si>
  <si>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дополнительного образования
</t>
  </si>
  <si>
    <t xml:space="preserve">Субсидии бюджетам муниципальных образований Ленинградской области на развитие кадрового потенциала системы дошкольного, общего и дополнительного образования 
</t>
  </si>
  <si>
    <t>Субсидии бюджетам муниципальных образований Ленинградской области на реализацию комплекса мер по сохранению исторической памяти</t>
  </si>
  <si>
    <t>Субсидии бюджетам муниципальных образований Ленинградской области на реализацию комплекса мер по профилактике правонарушений и рискованного поведения в молодежной среде</t>
  </si>
  <si>
    <t xml:space="preserve">Субсидии бюджетам муниципальных образований Ленинградской области на развитие и поддержку информационныхтехнологий, обеспечивающих бюджетный процесс </t>
  </si>
  <si>
    <t>Субсидии для софинансир. в рамках муницип. программ поддержки и развития субъектов малого и среднего предпринимат. мероприятия по поддержке субъектов малого предпринимат., действующих менее одного года, на организацию предпринимательской деятельности</t>
  </si>
  <si>
    <t>Субсидии на реализацию "Развитие физической культуры и спорта в ЛО" строительство ФОК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</si>
  <si>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</si>
  <si>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на мероприятия по обеспечению кадровой подготовки специалистов для экономики Ленинградской области
</t>
  </si>
  <si>
    <t>Всего субсидий</t>
  </si>
  <si>
    <t>Субвенции бюджетам муниципальных образований на осуществление отдельных государственных полномочий Ленинградской области по предоставлению питания на бесплатной основе ( 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общеобразовательных,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</si>
  <si>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в области архивного дела </t>
  </si>
  <si>
    <t>Субвенциибюджетам муниципальных образований на осуществление отдельных государственных полномочий Ленинградской области по обеспечению бесплатного изготовления и ремонта зубных протезов ветеранам труда,  труженикам тыла, жертвам политических репрессий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</si>
  <si>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социального обслуживания граждан, в том числе по апробации методик и технологий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</si>
  <si>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реализации отдельных государственных полномочий в сфере социальной защиты населения</t>
  </si>
  <si>
    <t xml:space="preserve"> 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 за исключением расходов на содержание зданий и оплату коммунальных услуг) </t>
  </si>
  <si>
    <t xml:space="preserve">Субвенции бюджетам муниципальных образований (муниципальных районов, городского округа)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</t>
  </si>
  <si>
    <t>Субвенции бюджетам муниципальных образований (муниципальных районов, городского округа) на осуществление отдельных государственных полномочий Ленинградской области в сфере административных правоотношений</t>
  </si>
  <si>
    <t>Субвенции бюджетам муниципальных образований на осуществление отдельных государственных полномочий Ленинградской области по назначению и выплате денежных средств на содержание детей-сирот и детей, оставшихся без попечения родителей, в семьях опекунов(попечителей) и приемных семьях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</si>
  <si>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местности- на внутрирайонном транспорте (кроме такси), а также бесплатного проезда один раз в год к месту жительства и обратно к месту учебы 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</si>
  <si>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принятию решения об освобождении от оплаты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случае. если в жилом помещении не проживают другие члены семьи, на период пребывания их в организациях для детей-сирот и детей,оставшихся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  </t>
  </si>
  <si>
    <t>Субвенции бюджетам муниципальных образований на осуществление отдельных государственных полномочий Ленинградской области в сфере жилищных отношений</t>
  </si>
  <si>
    <t xml:space="preserve">Субвенции  бюджетам муниципальных образований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 </t>
  </si>
  <si>
    <t>3039,3040</t>
  </si>
  <si>
    <t>Субвенции бюджетам муниципальных образований на осуществление отдельных государственных полномочий Ленинградской области по поддержке сельскохозяйственного производства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</si>
  <si>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</si>
  <si>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192</t>
  </si>
  <si>
    <t>3019</t>
  </si>
  <si>
    <t>Субвенции бюджетам муниципальных образований на осуществление отдельных государственных полномочий Ленинградской области по подготовке граждан, желающих принять на воспитание в свою семью ребенка, оставшегося без попечения родителей</t>
  </si>
  <si>
    <t>139</t>
  </si>
  <si>
    <t>3004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</si>
  <si>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опеке и попечительству</t>
  </si>
  <si>
    <t>200</t>
  </si>
  <si>
    <t xml:space="preserve">Субвенции бюджетам муниципальных образований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за счет средств федерального бюджета  </t>
  </si>
  <si>
    <t>152</t>
  </si>
  <si>
    <t>3034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</si>
  <si>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за счет средств областного бюджета  </t>
  </si>
  <si>
    <t>154</t>
  </si>
  <si>
    <t>3041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</si>
  <si>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</si>
  <si>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174</t>
  </si>
  <si>
    <t>3022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</si>
  <si>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 предоставленных им по договору социального найма жилого помещения, при заселении в них указанных лиц </t>
  </si>
  <si>
    <t>181</t>
  </si>
  <si>
    <t>3001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</si>
  <si>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</si>
  <si>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187</t>
  </si>
  <si>
    <t>3018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</si>
  <si>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организации выплаты вознаграждения, причитающегося приемным родителям </t>
  </si>
  <si>
    <t>780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</si>
  <si>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средств федерального бюджета  </t>
  </si>
  <si>
    <t>156</t>
  </si>
  <si>
    <t>3032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</si>
  <si>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средств областного бюджета  </t>
  </si>
  <si>
    <t>151</t>
  </si>
  <si>
    <t>3044</t>
  </si>
  <si>
    <t>Субвенции бюджетам муниципальных образований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</si>
  <si>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105</t>
  </si>
  <si>
    <t>3036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</si>
  <si>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гражданам единовременной денежной выплаты на проведение капитального ремонта индивидуальных жилых домов    </t>
  </si>
  <si>
    <t>148</t>
  </si>
  <si>
    <t>3048</t>
  </si>
  <si>
    <t>Субвенции  бюджетам муниципальных образований на осуществление отдельных государственных полномочий Ленинградской области по обеспечению 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</si>
  <si>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134</t>
  </si>
  <si>
    <t>3023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</si>
  <si>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аренде жилых помещения для детей-сирот и детей, оставшихся без попечения родителей,и лиц из числа детей-сирот и детей, оставшихся без попечения родителей, на период до обеспечения их жилыми помещениями </t>
  </si>
  <si>
    <t>206</t>
  </si>
  <si>
    <t xml:space="preserve"> Субвенции бюджетам муниципальных образований на выплату единовременного пособия при всех формах устройства детей, лишенных родительского попечения, в семью</t>
  </si>
  <si>
    <t>370</t>
  </si>
  <si>
    <t xml:space="preserve"> Субвенции  бюджетам муниципальных  образований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</si>
  <si>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201</t>
  </si>
  <si>
    <t xml:space="preserve"> Субвенции  бюджетам муниципальных  образований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</si>
  <si>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120</t>
  </si>
  <si>
    <t>3049</t>
  </si>
  <si>
    <t>Субвенции бюджетам муниципальных образований по распоряжению земельными участками, государственная собственность на которые не разграничена</t>
  </si>
  <si>
    <t>376</t>
  </si>
  <si>
    <t>Субвенции на проведение Всероссийской сельскохозяйственной переписи в 2016 году</t>
  </si>
  <si>
    <t>Всего субвенций</t>
  </si>
  <si>
    <t xml:space="preserve">Иные межбюджетные трансферты  бюджетам муниципальных образований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</t>
  </si>
  <si>
    <t>Иные межбюджетные трансферты бюджетам муниципальных образований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</si>
  <si>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Иные межбюджетные трансферты бюджетам муниципальных образований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</si>
  <si>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>Иные межбюджетные трансферты бюджетам муниципальных образований за счет резервного фонда Правительства Ленинградской области</t>
  </si>
  <si>
    <t>Межбюджетные трансферты бюджетам муниципальных районов на обеспечение равной доступности услуг общественного транспорта на территории Ленинградской области для отдельных категорий граждан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</si>
  <si>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</si>
  <si>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</si>
  <si>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бюджетам муниципальных образований на обеспечение мер социальной поддержки учащихся общеобразовательных организаций из многодетных (приемных) семей, проживающих в Ленинградской области, в части предоставления бесплатного проезда на внутригородском транспорте (кроме такси), а также в автобусах пригородных и внутрирайонных линий</t>
  </si>
  <si>
    <t>Всего иных межбюджетных трансфертов</t>
  </si>
  <si>
    <t>ИТОГО из бюджета Ленинградской области</t>
  </si>
  <si>
    <t>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</t>
  </si>
  <si>
    <t>Межбюджетные трансферты из бюджетов поселений на осуществление полномочий в части контрольно-счетного органа поселения</t>
  </si>
  <si>
    <t>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</t>
  </si>
  <si>
    <t>Иные межбюджетные трансферты бюджету муниципального района в соответствии с заключенными соглашениями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</si>
  <si>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земельному контролю</t>
  </si>
  <si>
    <t>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</si>
  <si>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ИТОГО из бюджетов поселений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</si>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</sst>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64" fontId="0" fillId="0" borderId="15" xfId="0" applyNumberFormat="1" applyFont="1" applyFill="1" applyBorder="1" applyAlignment="1">
      <alignment wrapText="1"/>
    </xf>
    <xf numFmtId="164" fontId="8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164" fontId="0" fillId="0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wrapText="1"/>
    </xf>
    <xf numFmtId="164" fontId="12" fillId="33" borderId="15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wrapText="1"/>
    </xf>
    <xf numFmtId="164" fontId="12" fillId="0" borderId="15" xfId="0" applyNumberFormat="1" applyFont="1" applyFill="1" applyBorder="1" applyAlignment="1">
      <alignment/>
    </xf>
    <xf numFmtId="0" fontId="1" fillId="33" borderId="14" xfId="0" applyFont="1" applyFill="1" applyBorder="1" applyAlignment="1">
      <alignment wrapText="1"/>
    </xf>
    <xf numFmtId="164" fontId="0" fillId="33" borderId="15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center" wrapText="1"/>
    </xf>
    <xf numFmtId="164" fontId="0" fillId="0" borderId="15" xfId="0" applyNumberFormat="1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wrapText="1"/>
    </xf>
    <xf numFmtId="164" fontId="15" fillId="0" borderId="15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/>
    </xf>
    <xf numFmtId="164" fontId="18" fillId="0" borderId="19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6.875" style="1" customWidth="1"/>
    <col min="2" max="3" width="0" style="1" hidden="1" customWidth="1"/>
    <col min="4" max="4" width="100.375" style="2" customWidth="1"/>
    <col min="5" max="5" width="14.25390625" style="3" customWidth="1"/>
    <col min="6" max="16384" width="9.125" style="3" customWidth="1"/>
  </cols>
  <sheetData>
    <row r="1" spans="1:5" s="7" customFormat="1" ht="15">
      <c r="A1" s="4"/>
      <c r="B1" s="4"/>
      <c r="C1" s="4"/>
      <c r="D1" s="5"/>
      <c r="E1" s="6" t="s">
        <v>0</v>
      </c>
    </row>
    <row r="2" spans="1:5" s="10" customFormat="1" ht="15">
      <c r="A2" s="4"/>
      <c r="B2" s="4"/>
      <c r="C2" s="4"/>
      <c r="D2" s="8"/>
      <c r="E2" s="9" t="s">
        <v>1</v>
      </c>
    </row>
    <row r="3" spans="1:5" s="10" customFormat="1" ht="15">
      <c r="A3" s="4"/>
      <c r="B3" s="4"/>
      <c r="C3" s="4"/>
      <c r="D3" s="11"/>
      <c r="E3" s="9" t="s">
        <v>2</v>
      </c>
    </row>
    <row r="4" spans="1:5" s="10" customFormat="1" ht="15">
      <c r="A4" s="4"/>
      <c r="B4" s="4"/>
      <c r="C4" s="4"/>
      <c r="D4" s="11"/>
      <c r="E4" s="9" t="s">
        <v>3</v>
      </c>
    </row>
    <row r="5" spans="1:5" s="10" customFormat="1" ht="15">
      <c r="A5" s="4"/>
      <c r="B5" s="4"/>
      <c r="C5" s="4"/>
      <c r="D5" s="11"/>
      <c r="E5" s="9" t="s">
        <v>4</v>
      </c>
    </row>
    <row r="6" spans="1:5" s="10" customFormat="1" ht="12.75">
      <c r="A6" s="4"/>
      <c r="B6" s="4"/>
      <c r="C6" s="4"/>
      <c r="D6" s="11"/>
      <c r="E6" s="12" t="s">
        <v>5</v>
      </c>
    </row>
    <row r="7" spans="1:5" s="10" customFormat="1" ht="12.75">
      <c r="A7" s="4"/>
      <c r="B7" s="4"/>
      <c r="C7" s="4"/>
      <c r="D7" s="11"/>
      <c r="E7" s="12" t="s">
        <v>6</v>
      </c>
    </row>
    <row r="8" spans="1:5" s="10" customFormat="1" ht="12.75">
      <c r="A8" s="4"/>
      <c r="B8" s="4"/>
      <c r="C8" s="4"/>
      <c r="D8" s="8"/>
      <c r="E8" s="13"/>
    </row>
    <row r="9" spans="1:5" s="10" customFormat="1" ht="12.75">
      <c r="A9" s="4"/>
      <c r="B9" s="4"/>
      <c r="C9" s="4"/>
      <c r="D9" s="8"/>
      <c r="E9" s="13"/>
    </row>
    <row r="10" spans="1:5" s="10" customFormat="1" ht="18.75" customHeight="1">
      <c r="A10" s="58" t="s">
        <v>7</v>
      </c>
      <c r="B10" s="58"/>
      <c r="C10" s="58"/>
      <c r="D10" s="58"/>
      <c r="E10" s="58"/>
    </row>
    <row r="11" spans="1:5" s="10" customFormat="1" ht="18.75">
      <c r="A11" s="14"/>
      <c r="B11" s="14"/>
      <c r="C11" s="14"/>
      <c r="D11" s="15" t="s">
        <v>8</v>
      </c>
      <c r="E11" s="14"/>
    </row>
    <row r="13" spans="1:5" ht="30.75" customHeight="1">
      <c r="A13" s="16" t="s">
        <v>9</v>
      </c>
      <c r="B13" s="17" t="s">
        <v>10</v>
      </c>
      <c r="C13" s="17" t="s">
        <v>11</v>
      </c>
      <c r="D13" s="18" t="s">
        <v>12</v>
      </c>
      <c r="E13" s="19" t="s">
        <v>13</v>
      </c>
    </row>
    <row r="14" spans="1:5" ht="21" customHeight="1">
      <c r="A14" s="20">
        <v>1</v>
      </c>
      <c r="B14" s="20">
        <v>207</v>
      </c>
      <c r="C14" s="21" t="s">
        <v>14</v>
      </c>
      <c r="D14" s="22" t="s">
        <v>15</v>
      </c>
      <c r="E14" s="23">
        <v>18817.5</v>
      </c>
    </row>
    <row r="15" spans="1:5" ht="21" customHeight="1">
      <c r="A15" s="20">
        <v>2</v>
      </c>
      <c r="B15" s="20"/>
      <c r="C15" s="21"/>
      <c r="D15" s="22" t="s">
        <v>16</v>
      </c>
      <c r="E15" s="23">
        <f>33700.3+35480.5+7548.5</f>
        <v>76729.3</v>
      </c>
    </row>
    <row r="16" spans="1:5" s="25" customFormat="1" ht="16.5" customHeight="1">
      <c r="A16" s="59" t="s">
        <v>17</v>
      </c>
      <c r="B16" s="59"/>
      <c r="C16" s="59"/>
      <c r="D16" s="59"/>
      <c r="E16" s="24">
        <f>SUM(E14:E15)</f>
        <v>95546.8</v>
      </c>
    </row>
    <row r="17" spans="1:5" s="30" customFormat="1" ht="25.5">
      <c r="A17" s="26">
        <v>3</v>
      </c>
      <c r="B17" s="27">
        <v>643</v>
      </c>
      <c r="C17" s="27">
        <v>1051</v>
      </c>
      <c r="D17" s="28" t="s">
        <v>18</v>
      </c>
      <c r="E17" s="29">
        <v>55.8</v>
      </c>
    </row>
    <row r="18" spans="1:5" s="30" customFormat="1" ht="24.75" customHeight="1">
      <c r="A18" s="26">
        <v>4</v>
      </c>
      <c r="B18" s="31">
        <v>676.826</v>
      </c>
      <c r="C18" s="31">
        <v>1009</v>
      </c>
      <c r="D18" s="32" t="s">
        <v>19</v>
      </c>
      <c r="E18" s="33">
        <f>1430.2+2288.6</f>
        <v>3718.8</v>
      </c>
    </row>
    <row r="19" spans="1:5" s="30" customFormat="1" ht="24" customHeight="1">
      <c r="A19" s="26">
        <v>5</v>
      </c>
      <c r="B19" s="27">
        <v>661</v>
      </c>
      <c r="C19" s="27">
        <v>1037</v>
      </c>
      <c r="D19" s="28" t="s">
        <v>20</v>
      </c>
      <c r="E19" s="29">
        <v>351.2</v>
      </c>
    </row>
    <row r="20" spans="1:5" s="30" customFormat="1" ht="27" customHeight="1">
      <c r="A20" s="26">
        <v>6</v>
      </c>
      <c r="B20" s="27">
        <v>803</v>
      </c>
      <c r="C20" s="27">
        <v>1034</v>
      </c>
      <c r="D20" s="28" t="s">
        <v>21</v>
      </c>
      <c r="E20" s="29">
        <v>105</v>
      </c>
    </row>
    <row r="21" spans="1:5" s="30" customFormat="1" ht="24.75" customHeight="1">
      <c r="A21" s="26">
        <v>7</v>
      </c>
      <c r="B21" s="34">
        <v>808.823</v>
      </c>
      <c r="C21" s="34">
        <v>1016.1054</v>
      </c>
      <c r="D21" s="28" t="s">
        <v>22</v>
      </c>
      <c r="E21" s="29">
        <f>61000+8293</f>
        <v>69293</v>
      </c>
    </row>
    <row r="22" spans="1:5" s="30" customFormat="1" ht="50.25" customHeight="1">
      <c r="A22" s="26">
        <v>8</v>
      </c>
      <c r="B22" s="34">
        <v>854</v>
      </c>
      <c r="C22" s="34">
        <v>1060</v>
      </c>
      <c r="D22" s="35" t="s">
        <v>23</v>
      </c>
      <c r="E22" s="29">
        <v>238.7</v>
      </c>
    </row>
    <row r="23" spans="1:5" s="30" customFormat="1" ht="27" customHeight="1">
      <c r="A23" s="26">
        <v>9</v>
      </c>
      <c r="B23" s="34">
        <v>810</v>
      </c>
      <c r="C23" s="34">
        <v>1002</v>
      </c>
      <c r="D23" s="35" t="s">
        <v>24</v>
      </c>
      <c r="E23" s="29">
        <v>1123</v>
      </c>
    </row>
    <row r="24" spans="1:5" s="30" customFormat="1" ht="27.75" customHeight="1">
      <c r="A24" s="26">
        <v>10</v>
      </c>
      <c r="B24" s="34">
        <v>634</v>
      </c>
      <c r="C24" s="34">
        <v>1004</v>
      </c>
      <c r="D24" s="35" t="s">
        <v>25</v>
      </c>
      <c r="E24" s="29">
        <f>6172.7-1700</f>
        <v>4472.7</v>
      </c>
    </row>
    <row r="25" spans="1:5" s="30" customFormat="1" ht="27.75" customHeight="1">
      <c r="A25" s="26">
        <v>11</v>
      </c>
      <c r="B25" s="34">
        <v>611</v>
      </c>
      <c r="C25" s="34">
        <v>1007</v>
      </c>
      <c r="D25" s="35" t="s">
        <v>26</v>
      </c>
      <c r="E25" s="29">
        <v>693.4</v>
      </c>
    </row>
    <row r="26" spans="1:5" s="30" customFormat="1" ht="29.25" customHeight="1">
      <c r="A26" s="26">
        <v>12</v>
      </c>
      <c r="B26" s="34">
        <v>821</v>
      </c>
      <c r="C26" s="34">
        <v>1008</v>
      </c>
      <c r="D26" s="35" t="s">
        <v>27</v>
      </c>
      <c r="E26" s="29">
        <v>120</v>
      </c>
    </row>
    <row r="27" spans="1:5" s="30" customFormat="1" ht="24.75" customHeight="1">
      <c r="A27" s="26">
        <v>13</v>
      </c>
      <c r="B27" s="34">
        <v>827</v>
      </c>
      <c r="C27" s="34">
        <v>1062</v>
      </c>
      <c r="D27" s="35" t="s">
        <v>28</v>
      </c>
      <c r="E27" s="29">
        <v>114.9</v>
      </c>
    </row>
    <row r="28" spans="1:5" s="30" customFormat="1" ht="23.25" customHeight="1">
      <c r="A28" s="26">
        <v>14</v>
      </c>
      <c r="B28" s="34">
        <v>828</v>
      </c>
      <c r="C28" s="34">
        <v>1063</v>
      </c>
      <c r="D28" s="35" t="s">
        <v>29</v>
      </c>
      <c r="E28" s="29">
        <v>85.2</v>
      </c>
    </row>
    <row r="29" spans="1:5" s="30" customFormat="1" ht="25.5" customHeight="1">
      <c r="A29" s="26">
        <v>15</v>
      </c>
      <c r="B29" s="34">
        <v>606</v>
      </c>
      <c r="C29" s="34">
        <v>1049</v>
      </c>
      <c r="D29" s="35" t="s">
        <v>30</v>
      </c>
      <c r="E29" s="29">
        <v>235.2</v>
      </c>
    </row>
    <row r="30" spans="1:5" s="30" customFormat="1" ht="40.5" customHeight="1">
      <c r="A30" s="26">
        <v>16</v>
      </c>
      <c r="B30" s="34">
        <v>824</v>
      </c>
      <c r="C30" s="34">
        <v>1041</v>
      </c>
      <c r="D30" s="36" t="s">
        <v>31</v>
      </c>
      <c r="E30" s="29">
        <v>1111</v>
      </c>
    </row>
    <row r="31" spans="1:5" s="30" customFormat="1" ht="12.75">
      <c r="A31" s="26">
        <v>17</v>
      </c>
      <c r="B31" s="34">
        <v>807</v>
      </c>
      <c r="C31" s="34">
        <v>2005</v>
      </c>
      <c r="D31" s="36" t="s">
        <v>32</v>
      </c>
      <c r="E31" s="29">
        <v>6519</v>
      </c>
    </row>
    <row r="32" spans="1:5" s="30" customFormat="1" ht="27.75" customHeight="1">
      <c r="A32" s="26">
        <v>18</v>
      </c>
      <c r="B32" s="34">
        <v>169</v>
      </c>
      <c r="C32" s="34">
        <v>169</v>
      </c>
      <c r="D32" s="36" t="s">
        <v>33</v>
      </c>
      <c r="E32" s="29">
        <v>594.4</v>
      </c>
    </row>
    <row r="33" spans="1:5" s="30" customFormat="1" ht="25.5" customHeight="1">
      <c r="A33" s="26">
        <v>19</v>
      </c>
      <c r="B33" s="34">
        <v>638</v>
      </c>
      <c r="C33" s="34">
        <v>1068</v>
      </c>
      <c r="D33" s="36" t="s">
        <v>33</v>
      </c>
      <c r="E33" s="29">
        <v>918.6</v>
      </c>
    </row>
    <row r="34" spans="1:5" s="30" customFormat="1" ht="25.5" customHeight="1">
      <c r="A34" s="26">
        <v>20</v>
      </c>
      <c r="B34" s="34">
        <v>802</v>
      </c>
      <c r="C34" s="34">
        <v>1035</v>
      </c>
      <c r="D34" s="36" t="s">
        <v>34</v>
      </c>
      <c r="E34" s="29">
        <v>23.5</v>
      </c>
    </row>
    <row r="35" spans="1:5" s="25" customFormat="1" ht="15" customHeight="1">
      <c r="A35" s="60" t="s">
        <v>35</v>
      </c>
      <c r="B35" s="60"/>
      <c r="C35" s="60"/>
      <c r="D35" s="60"/>
      <c r="E35" s="24">
        <f>SUM(E17:E34)</f>
        <v>89773.39999999998</v>
      </c>
    </row>
    <row r="36" spans="1:5" s="30" customFormat="1" ht="77.25" customHeight="1">
      <c r="A36" s="26">
        <v>21</v>
      </c>
      <c r="B36" s="31">
        <v>623</v>
      </c>
      <c r="C36" s="31">
        <v>3012</v>
      </c>
      <c r="D36" s="37" t="s">
        <v>36</v>
      </c>
      <c r="E36" s="38">
        <v>18814.9</v>
      </c>
    </row>
    <row r="37" spans="1:5" ht="25.5">
      <c r="A37" s="26">
        <v>22</v>
      </c>
      <c r="B37" s="27">
        <v>111</v>
      </c>
      <c r="C37" s="27">
        <v>3043</v>
      </c>
      <c r="D37" s="28" t="s">
        <v>37</v>
      </c>
      <c r="E37" s="29">
        <f>423.5-0.1</f>
        <v>423.4</v>
      </c>
    </row>
    <row r="38" spans="1:5" ht="36.75" customHeight="1">
      <c r="A38" s="26">
        <v>23</v>
      </c>
      <c r="B38" s="34">
        <v>109</v>
      </c>
      <c r="C38" s="34">
        <v>3008</v>
      </c>
      <c r="D38" s="39" t="s">
        <v>38</v>
      </c>
      <c r="E38" s="40">
        <v>1689</v>
      </c>
    </row>
    <row r="39" spans="1:5" ht="38.25">
      <c r="A39" s="26">
        <v>24</v>
      </c>
      <c r="B39" s="34">
        <v>106</v>
      </c>
      <c r="C39" s="34">
        <v>3015</v>
      </c>
      <c r="D39" s="39" t="s">
        <v>39</v>
      </c>
      <c r="E39" s="40">
        <f>54095.1-7114.1+8233.5+19367</f>
        <v>74581.5</v>
      </c>
    </row>
    <row r="40" spans="1:5" ht="38.25">
      <c r="A40" s="26">
        <v>25</v>
      </c>
      <c r="B40" s="34">
        <v>107</v>
      </c>
      <c r="C40" s="34">
        <v>3029</v>
      </c>
      <c r="D40" s="39" t="s">
        <v>40</v>
      </c>
      <c r="E40" s="40">
        <f>15750.7-765.9</f>
        <v>14984.800000000001</v>
      </c>
    </row>
    <row r="41" spans="1:5" ht="89.25">
      <c r="A41" s="26">
        <v>26</v>
      </c>
      <c r="B41" s="27">
        <v>112</v>
      </c>
      <c r="C41" s="27">
        <v>3003</v>
      </c>
      <c r="D41" s="28" t="s">
        <v>41</v>
      </c>
      <c r="E41" s="29">
        <f>190355.1+22760.3</f>
        <v>213115.4</v>
      </c>
    </row>
    <row r="42" spans="1:5" ht="38.25">
      <c r="A42" s="26">
        <v>27</v>
      </c>
      <c r="B42" s="27">
        <v>102</v>
      </c>
      <c r="C42" s="27">
        <v>3037</v>
      </c>
      <c r="D42" s="28" t="s">
        <v>42</v>
      </c>
      <c r="E42" s="29">
        <v>1302.5</v>
      </c>
    </row>
    <row r="43" spans="1:5" ht="38.25">
      <c r="A43" s="26">
        <v>28</v>
      </c>
      <c r="B43" s="27">
        <v>149</v>
      </c>
      <c r="C43" s="27">
        <v>3038</v>
      </c>
      <c r="D43" s="28" t="s">
        <v>43</v>
      </c>
      <c r="E43" s="29">
        <v>666.3</v>
      </c>
    </row>
    <row r="44" spans="1:5" ht="38.25" customHeight="1">
      <c r="A44" s="26">
        <v>29</v>
      </c>
      <c r="B44" s="41">
        <v>158</v>
      </c>
      <c r="C44" s="41">
        <v>3020</v>
      </c>
      <c r="D44" s="32" t="s">
        <v>44</v>
      </c>
      <c r="E44" s="38">
        <v>19729</v>
      </c>
    </row>
    <row r="45" spans="1:5" ht="76.5">
      <c r="A45" s="26">
        <v>30</v>
      </c>
      <c r="B45" s="31">
        <v>173</v>
      </c>
      <c r="C45" s="31">
        <v>3021</v>
      </c>
      <c r="D45" s="42" t="s">
        <v>45</v>
      </c>
      <c r="E45" s="38">
        <v>644.6</v>
      </c>
    </row>
    <row r="46" spans="1:5" s="30" customFormat="1" ht="96" customHeight="1">
      <c r="A46" s="26">
        <v>31</v>
      </c>
      <c r="B46" s="27">
        <v>133</v>
      </c>
      <c r="C46" s="27">
        <v>3024</v>
      </c>
      <c r="D46" s="43" t="s">
        <v>46</v>
      </c>
      <c r="E46" s="29">
        <f>930+330.7</f>
        <v>1260.7</v>
      </c>
    </row>
    <row r="47" spans="1:5" s="25" customFormat="1" ht="25.5">
      <c r="A47" s="26">
        <v>32</v>
      </c>
      <c r="B47" s="27">
        <v>196</v>
      </c>
      <c r="C47" s="27">
        <v>3035</v>
      </c>
      <c r="D47" s="28" t="s">
        <v>47</v>
      </c>
      <c r="E47" s="29">
        <v>380.9</v>
      </c>
    </row>
    <row r="48" spans="1:5" s="25" customFormat="1" ht="51">
      <c r="A48" s="26">
        <v>33</v>
      </c>
      <c r="B48" s="31">
        <v>194</v>
      </c>
      <c r="C48" s="31">
        <v>3002</v>
      </c>
      <c r="D48" s="32" t="s">
        <v>48</v>
      </c>
      <c r="E48" s="38">
        <f>5688.8+1693.1+260.5</f>
        <v>7642.4</v>
      </c>
    </row>
    <row r="49" spans="1:5" s="25" customFormat="1" ht="25.5">
      <c r="A49" s="26">
        <v>34</v>
      </c>
      <c r="B49" s="27">
        <v>127.132</v>
      </c>
      <c r="C49" s="44" t="s">
        <v>49</v>
      </c>
      <c r="D49" s="28" t="s">
        <v>50</v>
      </c>
      <c r="E49" s="29">
        <v>1315.5</v>
      </c>
    </row>
    <row r="50" spans="1:5" s="25" customFormat="1" ht="40.5" customHeight="1">
      <c r="A50" s="26">
        <v>35</v>
      </c>
      <c r="B50" s="27">
        <v>783</v>
      </c>
      <c r="C50" s="27">
        <v>783</v>
      </c>
      <c r="D50" s="28" t="s">
        <v>51</v>
      </c>
      <c r="E50" s="29">
        <f>2078.2-80.7</f>
        <v>1997.4999999999998</v>
      </c>
    </row>
    <row r="51" spans="1:5" s="25" customFormat="1" ht="38.25">
      <c r="A51" s="26">
        <v>36</v>
      </c>
      <c r="B51" s="45" t="s">
        <v>52</v>
      </c>
      <c r="C51" s="45" t="s">
        <v>53</v>
      </c>
      <c r="D51" s="28" t="s">
        <v>54</v>
      </c>
      <c r="E51" s="29">
        <v>446.8</v>
      </c>
    </row>
    <row r="52" spans="1:5" s="25" customFormat="1" ht="30.75" customHeight="1">
      <c r="A52" s="26">
        <v>37</v>
      </c>
      <c r="B52" s="46" t="s">
        <v>55</v>
      </c>
      <c r="C52" s="46" t="s">
        <v>56</v>
      </c>
      <c r="D52" s="32" t="s">
        <v>57</v>
      </c>
      <c r="E52" s="38">
        <v>3384.6</v>
      </c>
    </row>
    <row r="53" spans="1:5" s="25" customFormat="1" ht="44.25" customHeight="1">
      <c r="A53" s="26">
        <v>38</v>
      </c>
      <c r="B53" s="45" t="s">
        <v>58</v>
      </c>
      <c r="C53" s="45" t="s">
        <v>58</v>
      </c>
      <c r="D53" s="47" t="s">
        <v>59</v>
      </c>
      <c r="E53" s="29">
        <f>723.8-723.8+842.1</f>
        <v>842.1</v>
      </c>
    </row>
    <row r="54" spans="1:5" s="25" customFormat="1" ht="48.75" customHeight="1">
      <c r="A54" s="26">
        <v>39</v>
      </c>
      <c r="B54" s="45" t="s">
        <v>60</v>
      </c>
      <c r="C54" s="45" t="s">
        <v>61</v>
      </c>
      <c r="D54" s="28" t="s">
        <v>62</v>
      </c>
      <c r="E54" s="29">
        <f>603.1-603.1+1397.9</f>
        <v>1397.9</v>
      </c>
    </row>
    <row r="55" spans="1:5" s="25" customFormat="1" ht="38.25">
      <c r="A55" s="26">
        <v>40</v>
      </c>
      <c r="B55" s="45" t="s">
        <v>63</v>
      </c>
      <c r="C55" s="45" t="s">
        <v>64</v>
      </c>
      <c r="D55" s="28" t="s">
        <v>65</v>
      </c>
      <c r="E55" s="29">
        <f>79292.5-0.2</f>
        <v>79292.3</v>
      </c>
    </row>
    <row r="56" spans="1:5" s="25" customFormat="1" ht="64.5" customHeight="1">
      <c r="A56" s="26">
        <v>41</v>
      </c>
      <c r="B56" s="45" t="s">
        <v>66</v>
      </c>
      <c r="C56" s="45" t="s">
        <v>67</v>
      </c>
      <c r="D56" s="28" t="s">
        <v>68</v>
      </c>
      <c r="E56" s="29">
        <v>200</v>
      </c>
    </row>
    <row r="57" spans="1:5" s="25" customFormat="1" ht="76.5">
      <c r="A57" s="26">
        <v>42</v>
      </c>
      <c r="B57" s="45" t="s">
        <v>69</v>
      </c>
      <c r="C57" s="45" t="s">
        <v>70</v>
      </c>
      <c r="D57" s="28" t="s">
        <v>71</v>
      </c>
      <c r="E57" s="29">
        <f>128997.2+13520.3</f>
        <v>142517.5</v>
      </c>
    </row>
    <row r="58" spans="1:5" s="25" customFormat="1" ht="25.5" customHeight="1">
      <c r="A58" s="26">
        <v>43</v>
      </c>
      <c r="B58" s="45" t="s">
        <v>72</v>
      </c>
      <c r="C58" s="45" t="s">
        <v>73</v>
      </c>
      <c r="D58" s="28" t="s">
        <v>74</v>
      </c>
      <c r="E58" s="29">
        <v>12696.2</v>
      </c>
    </row>
    <row r="59" spans="1:5" s="25" customFormat="1" ht="35.25" customHeight="1">
      <c r="A59" s="26">
        <v>44</v>
      </c>
      <c r="B59" s="45" t="s">
        <v>75</v>
      </c>
      <c r="C59" s="45" t="s">
        <v>75</v>
      </c>
      <c r="D59" s="28" t="s">
        <v>76</v>
      </c>
      <c r="E59" s="29">
        <f>788.2-258.2</f>
        <v>530</v>
      </c>
    </row>
    <row r="60" spans="1:5" s="25" customFormat="1" ht="51" customHeight="1">
      <c r="A60" s="26">
        <v>45</v>
      </c>
      <c r="B60" s="45" t="s">
        <v>77</v>
      </c>
      <c r="C60" s="45" t="s">
        <v>78</v>
      </c>
      <c r="D60" s="28" t="s">
        <v>79</v>
      </c>
      <c r="E60" s="48">
        <v>19588.8</v>
      </c>
    </row>
    <row r="61" spans="1:5" s="25" customFormat="1" ht="25.5" customHeight="1">
      <c r="A61" s="26">
        <v>46</v>
      </c>
      <c r="B61" s="45" t="s">
        <v>80</v>
      </c>
      <c r="C61" s="45" t="s">
        <v>81</v>
      </c>
      <c r="D61" s="28" t="s">
        <v>82</v>
      </c>
      <c r="E61" s="29">
        <f>950.5+473.8</f>
        <v>1424.3</v>
      </c>
    </row>
    <row r="62" spans="1:5" s="25" customFormat="1" ht="40.5" customHeight="1">
      <c r="A62" s="26">
        <v>47</v>
      </c>
      <c r="B62" s="45" t="s">
        <v>83</v>
      </c>
      <c r="C62" s="45" t="s">
        <v>84</v>
      </c>
      <c r="D62" s="28" t="s">
        <v>85</v>
      </c>
      <c r="E62" s="29">
        <v>287</v>
      </c>
    </row>
    <row r="63" spans="1:5" s="25" customFormat="1" ht="51" customHeight="1">
      <c r="A63" s="26">
        <v>48</v>
      </c>
      <c r="B63" s="45" t="s">
        <v>86</v>
      </c>
      <c r="C63" s="45" t="s">
        <v>87</v>
      </c>
      <c r="D63" s="28" t="s">
        <v>88</v>
      </c>
      <c r="E63" s="29">
        <v>30.5</v>
      </c>
    </row>
    <row r="64" spans="1:5" s="25" customFormat="1" ht="54" customHeight="1">
      <c r="A64" s="26">
        <v>49</v>
      </c>
      <c r="B64" s="45" t="s">
        <v>89</v>
      </c>
      <c r="C64" s="45" t="s">
        <v>90</v>
      </c>
      <c r="D64" s="28" t="s">
        <v>91</v>
      </c>
      <c r="E64" s="29">
        <v>433.3</v>
      </c>
    </row>
    <row r="65" spans="1:5" s="25" customFormat="1" ht="27.75" customHeight="1">
      <c r="A65" s="26">
        <v>50</v>
      </c>
      <c r="B65" s="45" t="s">
        <v>92</v>
      </c>
      <c r="C65" s="45" t="s">
        <v>92</v>
      </c>
      <c r="D65" s="28" t="s">
        <v>93</v>
      </c>
      <c r="E65" s="29">
        <f>306-62.5+200</f>
        <v>443.5</v>
      </c>
    </row>
    <row r="66" spans="1:5" s="25" customFormat="1" ht="24" customHeight="1">
      <c r="A66" s="26">
        <v>51</v>
      </c>
      <c r="B66" s="45" t="s">
        <v>94</v>
      </c>
      <c r="C66" s="45" t="s">
        <v>94</v>
      </c>
      <c r="D66" s="28" t="s">
        <v>95</v>
      </c>
      <c r="E66" s="29">
        <f>96.5-1.7</f>
        <v>94.8</v>
      </c>
    </row>
    <row r="67" spans="1:5" s="25" customFormat="1" ht="55.5" customHeight="1">
      <c r="A67" s="26">
        <v>52</v>
      </c>
      <c r="B67" s="45" t="s">
        <v>96</v>
      </c>
      <c r="C67" s="45" t="s">
        <v>96</v>
      </c>
      <c r="D67" s="28" t="s">
        <v>97</v>
      </c>
      <c r="E67" s="29">
        <f>2994.9+0.1</f>
        <v>2995</v>
      </c>
    </row>
    <row r="68" spans="1:5" s="25" customFormat="1" ht="28.5" customHeight="1">
      <c r="A68" s="26">
        <v>53</v>
      </c>
      <c r="B68" s="45" t="s">
        <v>98</v>
      </c>
      <c r="C68" s="45" t="s">
        <v>99</v>
      </c>
      <c r="D68" s="28" t="s">
        <v>100</v>
      </c>
      <c r="E68" s="29">
        <v>304.8</v>
      </c>
    </row>
    <row r="69" spans="1:5" s="25" customFormat="1" ht="12.75">
      <c r="A69" s="26">
        <v>54</v>
      </c>
      <c r="B69" s="45" t="s">
        <v>101</v>
      </c>
      <c r="C69" s="45" t="s">
        <v>101</v>
      </c>
      <c r="D69" s="28" t="s">
        <v>102</v>
      </c>
      <c r="E69" s="29">
        <v>646.5</v>
      </c>
    </row>
    <row r="70" spans="1:5" s="25" customFormat="1" ht="14.25" customHeight="1">
      <c r="A70" s="60" t="s">
        <v>103</v>
      </c>
      <c r="B70" s="60"/>
      <c r="C70" s="60"/>
      <c r="D70" s="60"/>
      <c r="E70" s="24">
        <f>SUM(E36:E69)</f>
        <v>626104.3000000002</v>
      </c>
    </row>
    <row r="71" spans="1:5" ht="38.25">
      <c r="A71" s="26">
        <v>55</v>
      </c>
      <c r="B71" s="27">
        <v>316</v>
      </c>
      <c r="C71" s="27">
        <v>4010</v>
      </c>
      <c r="D71" s="28" t="s">
        <v>104</v>
      </c>
      <c r="E71" s="29">
        <v>450.8</v>
      </c>
    </row>
    <row r="72" spans="1:5" ht="38.25">
      <c r="A72" s="26">
        <v>56</v>
      </c>
      <c r="B72" s="27">
        <v>197</v>
      </c>
      <c r="C72" s="27">
        <v>4007</v>
      </c>
      <c r="D72" s="28" t="s">
        <v>105</v>
      </c>
      <c r="E72" s="40">
        <f>73.1+57.1+59.5+81.5+98.1-0.1+104.5+96.4+100.6+15</f>
        <v>685.6999999999999</v>
      </c>
    </row>
    <row r="73" spans="1:5" ht="51">
      <c r="A73" s="26">
        <v>57</v>
      </c>
      <c r="B73" s="27">
        <v>129</v>
      </c>
      <c r="C73" s="27">
        <v>4006</v>
      </c>
      <c r="D73" s="28" t="s">
        <v>106</v>
      </c>
      <c r="E73" s="29">
        <f>3804.5+1900.3+2237.9+2849.7+3663.9+3825.3+3702.3+3704.9+3185</f>
        <v>28873.800000000003</v>
      </c>
    </row>
    <row r="74" spans="1:5" ht="25.5">
      <c r="A74" s="26">
        <v>58</v>
      </c>
      <c r="B74" s="27">
        <v>378</v>
      </c>
      <c r="C74" s="27">
        <v>4013</v>
      </c>
      <c r="D74" s="28" t="s">
        <v>107</v>
      </c>
      <c r="E74" s="29">
        <v>335</v>
      </c>
    </row>
    <row r="75" spans="1:5" s="25" customFormat="1" ht="25.5">
      <c r="A75" s="26">
        <v>59</v>
      </c>
      <c r="B75" s="27">
        <v>198</v>
      </c>
      <c r="C75" s="27">
        <v>4014</v>
      </c>
      <c r="D75" s="28" t="s">
        <v>108</v>
      </c>
      <c r="E75" s="29">
        <f>197.2+63.9+45.8+72.5+97.4+94.1</f>
        <v>570.9</v>
      </c>
    </row>
    <row r="76" spans="1:5" s="25" customFormat="1" ht="25.5">
      <c r="A76" s="26">
        <v>60</v>
      </c>
      <c r="B76" s="27">
        <v>307</v>
      </c>
      <c r="C76" s="27">
        <v>4012</v>
      </c>
      <c r="D76" s="28" t="s">
        <v>109</v>
      </c>
      <c r="E76" s="29">
        <v>5000</v>
      </c>
    </row>
    <row r="77" spans="1:5" s="25" customFormat="1" ht="27" customHeight="1">
      <c r="A77" s="26">
        <v>61</v>
      </c>
      <c r="B77" s="27">
        <v>301</v>
      </c>
      <c r="C77" s="27">
        <v>4011</v>
      </c>
      <c r="D77" s="28" t="s">
        <v>110</v>
      </c>
      <c r="E77" s="29">
        <v>17901.3</v>
      </c>
    </row>
    <row r="78" spans="1:5" s="25" customFormat="1" ht="38.25" customHeight="1">
      <c r="A78" s="26">
        <v>62</v>
      </c>
      <c r="B78" s="27">
        <v>379</v>
      </c>
      <c r="C78" s="27">
        <v>4016</v>
      </c>
      <c r="D78" s="28" t="s">
        <v>111</v>
      </c>
      <c r="E78" s="40">
        <f>376+125.5+110+60.7+60.8+7.9</f>
        <v>740.9</v>
      </c>
    </row>
    <row r="79" spans="1:5" ht="12.75" hidden="1">
      <c r="A79" s="49"/>
      <c r="B79" s="50"/>
      <c r="C79" s="50"/>
      <c r="D79" s="51"/>
      <c r="E79" s="52"/>
    </row>
    <row r="80" spans="1:5" ht="12.75" hidden="1">
      <c r="A80" s="49"/>
      <c r="B80" s="50"/>
      <c r="C80" s="50"/>
      <c r="D80" s="51"/>
      <c r="E80" s="52"/>
    </row>
    <row r="81" spans="1:5" ht="12.75" hidden="1">
      <c r="A81" s="49"/>
      <c r="B81" s="50"/>
      <c r="C81" s="50"/>
      <c r="D81" s="51"/>
      <c r="E81" s="52"/>
    </row>
    <row r="82" spans="1:5" s="25" customFormat="1" ht="12.75" customHeight="1">
      <c r="A82" s="61" t="s">
        <v>112</v>
      </c>
      <c r="B82" s="61"/>
      <c r="C82" s="61"/>
      <c r="D82" s="61"/>
      <c r="E82" s="24">
        <f>SUM(E71:E81)</f>
        <v>54558.4</v>
      </c>
    </row>
    <row r="83" spans="1:5" s="54" customFormat="1" ht="15">
      <c r="A83" s="62" t="s">
        <v>113</v>
      </c>
      <c r="B83" s="62"/>
      <c r="C83" s="62"/>
      <c r="D83" s="62"/>
      <c r="E83" s="53">
        <f>E35+E70+E16+E82</f>
        <v>865982.9000000003</v>
      </c>
    </row>
    <row r="84" spans="1:5" ht="27" customHeight="1">
      <c r="A84" s="26">
        <v>63</v>
      </c>
      <c r="B84" s="27">
        <v>119</v>
      </c>
      <c r="C84" s="27">
        <v>119</v>
      </c>
      <c r="D84" s="28" t="s">
        <v>114</v>
      </c>
      <c r="E84" s="29">
        <f>1590+30+30+30</f>
        <v>1680</v>
      </c>
    </row>
    <row r="85" spans="1:5" ht="25.5">
      <c r="A85" s="26">
        <v>64</v>
      </c>
      <c r="B85" s="27">
        <v>721</v>
      </c>
      <c r="C85" s="27">
        <v>721</v>
      </c>
      <c r="D85" s="28" t="s">
        <v>115</v>
      </c>
      <c r="E85" s="29">
        <f>68.6+58.3</f>
        <v>126.89999999999999</v>
      </c>
    </row>
    <row r="86" spans="1:5" ht="38.25">
      <c r="A86" s="26">
        <v>65</v>
      </c>
      <c r="B86" s="55">
        <v>723</v>
      </c>
      <c r="C86" s="55">
        <v>723</v>
      </c>
      <c r="D86" s="28" t="s">
        <v>116</v>
      </c>
      <c r="E86" s="29">
        <v>162.6</v>
      </c>
    </row>
    <row r="87" spans="1:5" ht="15" customHeight="1">
      <c r="A87" s="26">
        <v>66</v>
      </c>
      <c r="B87" s="55">
        <v>724</v>
      </c>
      <c r="C87" s="55">
        <v>724</v>
      </c>
      <c r="D87" s="28" t="s">
        <v>117</v>
      </c>
      <c r="E87" s="29">
        <v>26924</v>
      </c>
    </row>
    <row r="88" spans="1:5" ht="36.75" customHeight="1">
      <c r="A88" s="26">
        <v>67</v>
      </c>
      <c r="B88" s="55">
        <v>733</v>
      </c>
      <c r="C88" s="55">
        <v>733</v>
      </c>
      <c r="D88" s="28" t="s">
        <v>118</v>
      </c>
      <c r="E88" s="29">
        <f>18+1+1+9+1.5+2.5</f>
        <v>33</v>
      </c>
    </row>
    <row r="89" spans="1:5" ht="51.75" customHeight="1">
      <c r="A89" s="26">
        <v>68</v>
      </c>
      <c r="B89" s="55">
        <v>735</v>
      </c>
      <c r="C89" s="55">
        <v>735</v>
      </c>
      <c r="D89" s="28" t="s">
        <v>119</v>
      </c>
      <c r="E89" s="29">
        <v>464.4</v>
      </c>
    </row>
    <row r="90" spans="1:5" ht="18" customHeight="1">
      <c r="A90" s="62" t="s">
        <v>120</v>
      </c>
      <c r="B90" s="62"/>
      <c r="C90" s="62"/>
      <c r="D90" s="62"/>
      <c r="E90" s="56">
        <f>SUM(E84:E89)</f>
        <v>29390.9</v>
      </c>
    </row>
    <row r="91" spans="1:5" ht="15.75">
      <c r="A91" s="63" t="s">
        <v>121</v>
      </c>
      <c r="B91" s="63"/>
      <c r="C91" s="63"/>
      <c r="D91" s="63"/>
      <c r="E91" s="57">
        <f>E90+E83</f>
        <v>895373.8000000003</v>
      </c>
    </row>
  </sheetData>
  <sheetProtection selectLockedCells="1" selectUnlockedCells="1"/>
  <autoFilter ref="A13:E91"/>
  <mergeCells count="8">
    <mergeCell ref="A90:D90"/>
    <mergeCell ref="A91:D91"/>
    <mergeCell ref="A10:E10"/>
    <mergeCell ref="A16:D16"/>
    <mergeCell ref="A35:D35"/>
    <mergeCell ref="A70:D70"/>
    <mergeCell ref="A82:D82"/>
    <mergeCell ref="A83:D83"/>
  </mergeCells>
  <printOptions/>
  <pageMargins left="0.9055555555555556" right="0.31527777777777777" top="0.3541666666666667" bottom="0.3541666666666667" header="0.5118055555555555" footer="0.5118055555555555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2016-10-31T09:49:03Z</dcterms:modified>
  <cp:category/>
  <cp:version/>
  <cp:contentType/>
  <cp:contentStatus/>
</cp:coreProperties>
</file>