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7.04.16" sheetId="1" r:id="rId1"/>
  </sheets>
  <definedNames>
    <definedName name="_xlnm.Print_Area" localSheetId="0">'27.04.16'!$A$1:$K$40</definedName>
  </definedNames>
  <calcPr fullCalcOnLoad="1"/>
</workbook>
</file>

<file path=xl/sharedStrings.xml><?xml version="1.0" encoding="utf-8"?>
<sst xmlns="http://schemas.openxmlformats.org/spreadsheetml/2006/main" count="126" uniqueCount="83">
  <si>
    <t>Приложение 5.1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</si>
  <si>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</si>
  <si>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</si>
  <si>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</si>
  <si>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</si>
  <si>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23.12.2015   №  160-рсд   </t>
  </si>
  <si>
    <t>(в редакции решения совета депутатов от 27.04.2016   №   215-рсд)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</si>
  <si>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</si>
  <si>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</si>
  <si>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Ед.изм:  тыс.руб.</t>
  </si>
  <si>
    <t>Коды бюджетной классификации</t>
  </si>
  <si>
    <t>Наименование учреждения,                                                                                       которому предоставляется субсидия</t>
  </si>
  <si>
    <t>КФСР</t>
  </si>
  <si>
    <t>КЦСР</t>
  </si>
  <si>
    <t>КВР</t>
  </si>
  <si>
    <t>Доп ЭК</t>
  </si>
  <si>
    <t>Доп ФК</t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</si>
  <si>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</si>
  <si>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</si>
  <si>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</si>
  <si>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</si>
  <si>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t>Итого</t>
  </si>
  <si>
    <t>Субсидии  на исполнение муниципального задания</t>
  </si>
  <si>
    <t>На МП«Развитие образования муниципального образования Сланцевский муниципальный район Ленинградской области в 2014-2018г."</t>
  </si>
  <si>
    <t xml:space="preserve">За счет средств местного бюджета     </t>
  </si>
  <si>
    <t>0702</t>
  </si>
  <si>
    <t>0420100040</t>
  </si>
  <si>
    <t>611</t>
  </si>
  <si>
    <t>462</t>
  </si>
  <si>
    <t>000</t>
  </si>
  <si>
    <t>За счет средств бюджетов другого уровня (субвенции на реализацию основных общеобразовательных программ)</t>
  </si>
  <si>
    <t>0420171530</t>
  </si>
  <si>
    <t>112</t>
  </si>
  <si>
    <t>Итого субсидий  на исполнение муниципального задания</t>
  </si>
  <si>
    <t>Субсидии на иные цели</t>
  </si>
  <si>
    <t>За счет средств местного бюджета, в том числе:</t>
  </si>
  <si>
    <t xml:space="preserve">На п/п «Развитие начального общего, основного общего и среднего общего образования СМР ЛО» </t>
  </si>
  <si>
    <t>612</t>
  </si>
  <si>
    <t>463</t>
  </si>
  <si>
    <t>0420181160</t>
  </si>
  <si>
    <t>409 414  415 416 466</t>
  </si>
  <si>
    <t>0420181170</t>
  </si>
  <si>
    <t>473</t>
  </si>
  <si>
    <t>0420181180</t>
  </si>
  <si>
    <t>490</t>
  </si>
  <si>
    <r>
      <t>Укрепление материально-технической базы организаций общего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</si>
  <si>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0702         0709</t>
  </si>
  <si>
    <t>04201S0510</t>
  </si>
  <si>
    <t xml:space="preserve">414    415    417    424    425   427  489 </t>
  </si>
  <si>
    <t xml:space="preserve">На п/п «Развитие кадрового потенциала сферы образования СМР ЛО» </t>
  </si>
  <si>
    <t>0705</t>
  </si>
  <si>
    <t>0450181220</t>
  </si>
  <si>
    <t>432</t>
  </si>
  <si>
    <r>
      <t>Развитие кадрового потенциала системы дошкольного, общего и дополнительного образования (</t>
    </r>
    <r>
      <rPr>
        <u val="single"/>
        <sz val="9"/>
        <rFont val="Times New Roman"/>
        <family val="1"/>
      </rPr>
      <t>софинансирование ГП ЛО "Современное образование ЛО"</t>
    </r>
    <r>
      <rPr>
        <sz val="9"/>
        <rFont val="Times New Roman"/>
        <family val="1"/>
      </rPr>
      <t>)</t>
    </r>
  </si>
  <si>
    <t>04501S0840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</si>
  <si>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</si>
  <si>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</si>
  <si>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0460181240</t>
  </si>
  <si>
    <t>442</t>
  </si>
  <si>
    <t>за счет средств бюджетов другого уровня (субвенции),                                      в том числе:</t>
  </si>
  <si>
    <t>На укрепление материально-технической базы организаций общего образования</t>
  </si>
  <si>
    <t>0702 0709</t>
  </si>
  <si>
    <t>0420170510</t>
  </si>
  <si>
    <t xml:space="preserve">414    415    417    424    425            426             427             489 </t>
  </si>
  <si>
    <t>634</t>
  </si>
  <si>
    <t>0450170840</t>
  </si>
  <si>
    <t>821</t>
  </si>
  <si>
    <t>0460174410</t>
  </si>
  <si>
    <t>826</t>
  </si>
  <si>
    <t>На реализацию мероприятий по развитию общественной инфраструктуры</t>
  </si>
  <si>
    <t>0420172020</t>
  </si>
  <si>
    <t>301</t>
  </si>
  <si>
    <t>Непрограммные расходы</t>
  </si>
  <si>
    <t>За счет средств бюджетов другого уровня (субвенции),                                               в том числе:</t>
  </si>
  <si>
    <t>На питание обучающихся в общеобразовательных учр.   -                            на реализацию полномочия</t>
  </si>
  <si>
    <t>0709</t>
  </si>
  <si>
    <t>8320271440</t>
  </si>
  <si>
    <t>623</t>
  </si>
  <si>
    <t>На питание обучающихся в общеобразовательных учр.  -                                        на обеспечение полномочия (соц.выпл)</t>
  </si>
  <si>
    <t>1003</t>
  </si>
  <si>
    <t>8340271440</t>
  </si>
  <si>
    <t>Итого субсидий  на иные цели</t>
  </si>
  <si>
    <t>Всего субсидий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</si>
</sst>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"/>
    <numFmt numFmtId="167" formatCode="@"/>
  </numFmts>
  <fonts count="19"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9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6" fontId="3" fillId="0" borderId="0" xfId="15" applyNumberFormat="1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 wrapText="1"/>
    </xf>
    <xf numFmtId="164" fontId="5" fillId="0" borderId="0" xfId="0" applyFont="1" applyFill="1" applyAlignment="1">
      <alignment/>
    </xf>
    <xf numFmtId="164" fontId="6" fillId="0" borderId="1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right" vertical="center" wrapText="1"/>
    </xf>
    <xf numFmtId="164" fontId="10" fillId="0" borderId="4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left" vertical="center" wrapText="1"/>
    </xf>
    <xf numFmtId="167" fontId="10" fillId="0" borderId="2" xfId="0" applyNumberFormat="1" applyFont="1" applyFill="1" applyBorder="1" applyAlignment="1">
      <alignment horizontal="center"/>
    </xf>
    <xf numFmtId="166" fontId="14" fillId="0" borderId="2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167" fontId="10" fillId="0" borderId="2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left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left" vertical="center" wrapText="1"/>
    </xf>
    <xf numFmtId="164" fontId="10" fillId="0" borderId="3" xfId="0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vertical="center"/>
    </xf>
    <xf numFmtId="164" fontId="10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vertical="center" wrapText="1"/>
    </xf>
    <xf numFmtId="164" fontId="1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0.140625" style="1" customWidth="1"/>
    <col min="2" max="2" width="6.00390625" style="2" customWidth="1"/>
    <col min="3" max="3" width="10.00390625" style="2" customWidth="1"/>
    <col min="4" max="5" width="5.140625" style="2" customWidth="1"/>
    <col min="6" max="6" width="5.421875" style="2" customWidth="1"/>
    <col min="7" max="9" width="10.28125" style="2" customWidth="1"/>
    <col min="10" max="10" width="10.8515625" style="2" customWidth="1"/>
    <col min="11" max="11" width="11.140625" style="2" customWidth="1"/>
    <col min="12" max="12" width="7.140625" style="3" customWidth="1"/>
    <col min="13" max="14" width="8.8515625" style="3" customWidth="1"/>
    <col min="15" max="15" width="11.140625" style="3" customWidth="1"/>
    <col min="16" max="16384" width="8.8515625" style="3" customWidth="1"/>
  </cols>
  <sheetData>
    <row r="1" spans="1:11" s="5" customFormat="1" ht="12.75">
      <c r="A1" s="4"/>
      <c r="K1" s="6" t="s">
        <v>0</v>
      </c>
    </row>
    <row r="2" spans="1:11" s="5" customFormat="1" ht="12.75">
      <c r="A2" s="4"/>
      <c r="K2" s="7" t="s">
        <v>1</v>
      </c>
    </row>
    <row r="3" spans="1:11" s="5" customFormat="1" ht="12.75">
      <c r="A3" s="4"/>
      <c r="K3" s="7" t="s">
        <v>2</v>
      </c>
    </row>
    <row r="4" spans="1:11" s="5" customFormat="1" ht="12.75">
      <c r="A4" s="4"/>
      <c r="K4" s="7" t="s">
        <v>3</v>
      </c>
    </row>
    <row r="5" spans="1:11" s="5" customFormat="1" ht="12.75">
      <c r="A5" s="4"/>
      <c r="K5" s="7" t="s">
        <v>4</v>
      </c>
    </row>
    <row r="6" spans="1:11" s="5" customFormat="1" ht="12.75">
      <c r="A6" s="4"/>
      <c r="K6" s="7" t="s">
        <v>5</v>
      </c>
    </row>
    <row r="7" spans="1:11" s="5" customFormat="1" ht="12.75">
      <c r="A7" s="4"/>
      <c r="K7" s="6" t="s">
        <v>6</v>
      </c>
    </row>
    <row r="8" spans="1:11" s="5" customFormat="1" ht="12.75">
      <c r="A8" s="4"/>
      <c r="K8" s="6"/>
    </row>
    <row r="9" spans="1:12" s="10" customFormat="1" ht="17.25" customHeight="1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s="10" customFormat="1" ht="17.25" customHeight="1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0:12" ht="10.5" customHeight="1">
      <c r="J11" s="11" t="s">
        <v>9</v>
      </c>
      <c r="K11" s="11"/>
      <c r="L11" s="12"/>
    </row>
    <row r="12" spans="1:11" ht="12.75" customHeight="1">
      <c r="A12" s="13"/>
      <c r="B12" s="14" t="s">
        <v>10</v>
      </c>
      <c r="C12" s="14"/>
      <c r="D12" s="14"/>
      <c r="E12" s="14"/>
      <c r="F12" s="14"/>
      <c r="G12" s="14" t="s">
        <v>11</v>
      </c>
      <c r="H12" s="14"/>
      <c r="I12" s="14"/>
      <c r="J12" s="14"/>
      <c r="K12" s="14"/>
    </row>
    <row r="13" spans="1:11" s="18" customFormat="1" ht="37.5" customHeight="1">
      <c r="A13" s="13"/>
      <c r="B13" s="15" t="s">
        <v>12</v>
      </c>
      <c r="C13" s="15" t="s">
        <v>13</v>
      </c>
      <c r="D13" s="15" t="s">
        <v>14</v>
      </c>
      <c r="E13" s="15" t="s">
        <v>15</v>
      </c>
      <c r="F13" s="15" t="s">
        <v>16</v>
      </c>
      <c r="G13" s="16" t="s">
        <v>17</v>
      </c>
      <c r="H13" s="16" t="s">
        <v>18</v>
      </c>
      <c r="I13" s="16" t="s">
        <v>19</v>
      </c>
      <c r="J13" s="16" t="s">
        <v>20</v>
      </c>
      <c r="K13" s="17" t="s">
        <v>21</v>
      </c>
    </row>
    <row r="14" spans="1:11" ht="15.75" customHeight="1">
      <c r="A14" s="19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 customHeight="1">
      <c r="A15" s="20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1">
        <f>SUM(K16:K17)</f>
        <v>202431.60000000003</v>
      </c>
    </row>
    <row r="16" spans="1:16" s="25" customFormat="1" ht="12.75">
      <c r="A16" s="20" t="s">
        <v>24</v>
      </c>
      <c r="B16" s="22" t="s">
        <v>25</v>
      </c>
      <c r="C16" s="22" t="s">
        <v>26</v>
      </c>
      <c r="D16" s="22" t="s">
        <v>27</v>
      </c>
      <c r="E16" s="22" t="s">
        <v>28</v>
      </c>
      <c r="F16" s="22" t="s">
        <v>29</v>
      </c>
      <c r="G16" s="23">
        <v>4937.5</v>
      </c>
      <c r="H16" s="23">
        <v>7462.8</v>
      </c>
      <c r="I16" s="23">
        <v>10002.3</v>
      </c>
      <c r="J16" s="23">
        <v>13186.7</v>
      </c>
      <c r="K16" s="24">
        <f>SUM(G16:J16)</f>
        <v>35589.3</v>
      </c>
      <c r="O16" s="26"/>
      <c r="P16" s="26"/>
    </row>
    <row r="17" spans="1:16" ht="48">
      <c r="A17" s="20" t="s">
        <v>30</v>
      </c>
      <c r="B17" s="22" t="s">
        <v>25</v>
      </c>
      <c r="C17" s="22" t="s">
        <v>31</v>
      </c>
      <c r="D17" s="22" t="s">
        <v>27</v>
      </c>
      <c r="E17" s="22" t="s">
        <v>29</v>
      </c>
      <c r="F17" s="22" t="s">
        <v>32</v>
      </c>
      <c r="G17" s="23">
        <f>28439.5+3340.2</f>
        <v>31779.7</v>
      </c>
      <c r="H17" s="23">
        <f>27532+2169.3</f>
        <v>29701.3</v>
      </c>
      <c r="I17" s="23">
        <f>56742.2+4494.2</f>
        <v>61236.399999999994</v>
      </c>
      <c r="J17" s="23">
        <f>40885.3+3239.6</f>
        <v>44124.9</v>
      </c>
      <c r="K17" s="24">
        <f>SUM(G17:J17)</f>
        <v>166842.30000000002</v>
      </c>
      <c r="O17" s="18"/>
      <c r="P17" s="18"/>
    </row>
    <row r="18" spans="1:11" ht="12.75" customHeight="1">
      <c r="A18" s="27" t="s">
        <v>33</v>
      </c>
      <c r="B18" s="27"/>
      <c r="C18" s="27"/>
      <c r="D18" s="27"/>
      <c r="E18" s="27"/>
      <c r="F18" s="27"/>
      <c r="G18" s="28">
        <f>G16+G17</f>
        <v>36717.2</v>
      </c>
      <c r="H18" s="28">
        <f>H16+H17</f>
        <v>37164.1</v>
      </c>
      <c r="I18" s="28">
        <f>I16+I17</f>
        <v>71238.7</v>
      </c>
      <c r="J18" s="28">
        <f>J16+J17</f>
        <v>57311.600000000006</v>
      </c>
      <c r="K18" s="28">
        <f>K15</f>
        <v>202431.60000000003</v>
      </c>
    </row>
    <row r="19" spans="1:11" ht="15.75" customHeight="1">
      <c r="A19" s="19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7" customHeight="1">
      <c r="A20" s="29" t="s">
        <v>23</v>
      </c>
      <c r="B20" s="29"/>
      <c r="C20" s="29"/>
      <c r="D20" s="29"/>
      <c r="E20" s="29"/>
      <c r="F20" s="29"/>
      <c r="G20" s="30">
        <f>G21+G30</f>
        <v>4892.1</v>
      </c>
      <c r="H20" s="30">
        <f>H21+H30</f>
        <v>3559.5</v>
      </c>
      <c r="I20" s="30">
        <f>I21+I30</f>
        <v>4709.799999999999</v>
      </c>
      <c r="J20" s="30">
        <f>J21+J30</f>
        <v>5429.7</v>
      </c>
      <c r="K20" s="30">
        <f>K21+K30</f>
        <v>18591.1</v>
      </c>
    </row>
    <row r="21" spans="1:11" ht="24">
      <c r="A21" s="31" t="s">
        <v>35</v>
      </c>
      <c r="B21" s="32"/>
      <c r="C21" s="32"/>
      <c r="D21" s="32"/>
      <c r="E21" s="32"/>
      <c r="F21" s="32"/>
      <c r="G21" s="33">
        <f>SUM(G22:G29)</f>
        <v>1783.2999999999997</v>
      </c>
      <c r="H21" s="33">
        <f>SUM(H22:H29)</f>
        <v>2725.8</v>
      </c>
      <c r="I21" s="33">
        <f>SUM(I22:I29)</f>
        <v>3135.2999999999997</v>
      </c>
      <c r="J21" s="33">
        <f>SUM(J22:J29)</f>
        <v>2559.2</v>
      </c>
      <c r="K21" s="33">
        <f>SUM(K22:K29)</f>
        <v>10203.599999999999</v>
      </c>
    </row>
    <row r="22" spans="1:11" ht="15" customHeight="1">
      <c r="A22" s="20" t="s">
        <v>36</v>
      </c>
      <c r="B22" s="32" t="s">
        <v>25</v>
      </c>
      <c r="C22" s="32" t="s">
        <v>26</v>
      </c>
      <c r="D22" s="32" t="s">
        <v>37</v>
      </c>
      <c r="E22" s="32" t="s">
        <v>38</v>
      </c>
      <c r="F22" s="32" t="s">
        <v>29</v>
      </c>
      <c r="G22" s="34">
        <v>269.8</v>
      </c>
      <c r="H22" s="34">
        <v>672.2</v>
      </c>
      <c r="I22" s="34">
        <v>360.1</v>
      </c>
      <c r="J22" s="34">
        <v>585.7</v>
      </c>
      <c r="K22" s="35">
        <f>SUM(G22:J22)</f>
        <v>1887.8000000000002</v>
      </c>
    </row>
    <row r="23" spans="1:11" ht="64.5" customHeight="1">
      <c r="A23" s="20"/>
      <c r="B23" s="22" t="s">
        <v>25</v>
      </c>
      <c r="C23" s="22" t="s">
        <v>39</v>
      </c>
      <c r="D23" s="22" t="s">
        <v>37</v>
      </c>
      <c r="E23" s="36" t="s">
        <v>40</v>
      </c>
      <c r="F23" s="22" t="s">
        <v>29</v>
      </c>
      <c r="G23" s="23">
        <f>50.4+1201.1-0.5</f>
        <v>1251</v>
      </c>
      <c r="H23" s="23">
        <f>150.2+1385.4-50.3</f>
        <v>1485.3000000000002</v>
      </c>
      <c r="I23" s="23">
        <f>125.5+2047.7-0.6</f>
        <v>2172.6</v>
      </c>
      <c r="J23" s="23">
        <f>50.4+627.4-627.8</f>
        <v>50</v>
      </c>
      <c r="K23" s="24">
        <f>SUM(G23:J23)</f>
        <v>4958.9</v>
      </c>
    </row>
    <row r="24" spans="1:11" ht="17.25" customHeight="1">
      <c r="A24" s="20"/>
      <c r="B24" s="22" t="s">
        <v>25</v>
      </c>
      <c r="C24" s="22" t="s">
        <v>41</v>
      </c>
      <c r="D24" s="22" t="s">
        <v>37</v>
      </c>
      <c r="E24" s="36" t="s">
        <v>42</v>
      </c>
      <c r="F24" s="22" t="s">
        <v>29</v>
      </c>
      <c r="G24" s="23">
        <v>11.6</v>
      </c>
      <c r="H24" s="23">
        <v>6.8</v>
      </c>
      <c r="I24" s="23">
        <v>3</v>
      </c>
      <c r="J24" s="23"/>
      <c r="K24" s="24">
        <f>SUM(G24:J24)</f>
        <v>21.4</v>
      </c>
    </row>
    <row r="25" spans="1:11" ht="17.25" customHeight="1">
      <c r="A25" s="20"/>
      <c r="B25" s="22" t="s">
        <v>25</v>
      </c>
      <c r="C25" s="22" t="s">
        <v>43</v>
      </c>
      <c r="D25" s="22" t="s">
        <v>37</v>
      </c>
      <c r="E25" s="36" t="s">
        <v>44</v>
      </c>
      <c r="F25" s="22" t="s">
        <v>29</v>
      </c>
      <c r="G25" s="23">
        <f>9.7+0.1-9.8</f>
        <v>0</v>
      </c>
      <c r="H25" s="23">
        <f>31+0.1-18.1</f>
        <v>13</v>
      </c>
      <c r="I25" s="23">
        <f>18+0.1-18.1</f>
        <v>0</v>
      </c>
      <c r="J25" s="23">
        <f>21.7+0.3-22</f>
        <v>0</v>
      </c>
      <c r="K25" s="24">
        <f>SUM(G25:J25)</f>
        <v>13</v>
      </c>
    </row>
    <row r="26" spans="1:11" ht="75.75" customHeight="1">
      <c r="A26" s="37" t="s">
        <v>45</v>
      </c>
      <c r="B26" s="36" t="s">
        <v>46</v>
      </c>
      <c r="C26" s="22" t="s">
        <v>47</v>
      </c>
      <c r="D26" s="22" t="s">
        <v>37</v>
      </c>
      <c r="E26" s="38" t="s">
        <v>48</v>
      </c>
      <c r="F26" s="22" t="s">
        <v>29</v>
      </c>
      <c r="G26" s="23">
        <f>0.5+9.8</f>
        <v>10.3</v>
      </c>
      <c r="H26" s="23">
        <f>60.3+8.1</f>
        <v>68.39999999999999</v>
      </c>
      <c r="I26" s="23">
        <f>0.6+18.1</f>
        <v>18.700000000000003</v>
      </c>
      <c r="J26" s="23">
        <f>627.8+22</f>
        <v>649.8</v>
      </c>
      <c r="K26" s="24">
        <f>SUM(G26:J26)</f>
        <v>747.1999999999999</v>
      </c>
    </row>
    <row r="27" spans="1:11" ht="27.75" customHeight="1">
      <c r="A27" s="39" t="s">
        <v>49</v>
      </c>
      <c r="B27" s="22" t="s">
        <v>50</v>
      </c>
      <c r="C27" s="22" t="s">
        <v>51</v>
      </c>
      <c r="D27" s="22" t="s">
        <v>37</v>
      </c>
      <c r="E27" s="22" t="s">
        <v>52</v>
      </c>
      <c r="F27" s="22" t="s">
        <v>29</v>
      </c>
      <c r="G27" s="23">
        <v>43</v>
      </c>
      <c r="H27" s="23">
        <f>52.6-52.6</f>
        <v>0</v>
      </c>
      <c r="I27" s="23">
        <v>54</v>
      </c>
      <c r="J27" s="23">
        <v>20.9</v>
      </c>
      <c r="K27" s="24">
        <f>SUM(G27:J27)</f>
        <v>117.9</v>
      </c>
    </row>
    <row r="28" spans="1:11" ht="52.5" customHeight="1">
      <c r="A28" s="39" t="s">
        <v>53</v>
      </c>
      <c r="B28" s="22" t="s">
        <v>50</v>
      </c>
      <c r="C28" s="22" t="s">
        <v>54</v>
      </c>
      <c r="D28" s="22" t="s">
        <v>37</v>
      </c>
      <c r="E28" s="22" t="s">
        <v>52</v>
      </c>
      <c r="F28" s="22" t="s">
        <v>29</v>
      </c>
      <c r="G28" s="23">
        <v>0</v>
      </c>
      <c r="H28" s="23">
        <f>52.6</f>
        <v>52.6</v>
      </c>
      <c r="I28" s="23">
        <v>0</v>
      </c>
      <c r="J28" s="23">
        <v>0</v>
      </c>
      <c r="K28" s="24">
        <f>SUM(G28:J28)</f>
        <v>52.6</v>
      </c>
    </row>
    <row r="29" spans="1:11" ht="39" customHeight="1">
      <c r="A29" s="40" t="s">
        <v>55</v>
      </c>
      <c r="B29" s="22" t="s">
        <v>56</v>
      </c>
      <c r="C29" s="22" t="s">
        <v>57</v>
      </c>
      <c r="D29" s="22" t="s">
        <v>37</v>
      </c>
      <c r="E29" s="22" t="s">
        <v>58</v>
      </c>
      <c r="F29" s="22" t="s">
        <v>29</v>
      </c>
      <c r="G29" s="23">
        <v>197.6</v>
      </c>
      <c r="H29" s="23">
        <v>427.5</v>
      </c>
      <c r="I29" s="23">
        <v>526.9</v>
      </c>
      <c r="J29" s="23">
        <v>1252.8</v>
      </c>
      <c r="K29" s="24">
        <f>SUM(G29:J29)</f>
        <v>2404.7999999999997</v>
      </c>
    </row>
    <row r="30" spans="1:11" ht="36">
      <c r="A30" s="31" t="s">
        <v>59</v>
      </c>
      <c r="B30" s="32"/>
      <c r="C30" s="32"/>
      <c r="D30" s="32"/>
      <c r="E30" s="32"/>
      <c r="F30" s="32"/>
      <c r="G30" s="41">
        <f>SUM(G31:G34)</f>
        <v>3108.8</v>
      </c>
      <c r="H30" s="41">
        <f>SUM(H31:H34)</f>
        <v>833.7</v>
      </c>
      <c r="I30" s="41">
        <f>SUM(I31:I34)</f>
        <v>1574.5</v>
      </c>
      <c r="J30" s="41">
        <f>SUM(J31:J34)</f>
        <v>2870.5</v>
      </c>
      <c r="K30" s="41">
        <f>SUM(K31:K34)</f>
        <v>8387.5</v>
      </c>
    </row>
    <row r="31" spans="1:11" ht="86.25" customHeight="1">
      <c r="A31" s="42" t="s">
        <v>60</v>
      </c>
      <c r="B31" s="36" t="s">
        <v>61</v>
      </c>
      <c r="C31" s="22" t="s">
        <v>62</v>
      </c>
      <c r="D31" s="22" t="s">
        <v>37</v>
      </c>
      <c r="E31" s="38" t="s">
        <v>63</v>
      </c>
      <c r="F31" s="22" t="s">
        <v>64</v>
      </c>
      <c r="G31" s="23">
        <v>2668.8</v>
      </c>
      <c r="H31" s="23">
        <v>274.7</v>
      </c>
      <c r="I31" s="23">
        <v>282</v>
      </c>
      <c r="J31" s="23">
        <v>472.2</v>
      </c>
      <c r="K31" s="24">
        <f>SUM(G31:J31)</f>
        <v>3697.7000000000003</v>
      </c>
    </row>
    <row r="32" spans="1:11" ht="30.75" customHeight="1">
      <c r="A32" s="42" t="s">
        <v>49</v>
      </c>
      <c r="B32" s="22" t="s">
        <v>50</v>
      </c>
      <c r="C32" s="22" t="s">
        <v>65</v>
      </c>
      <c r="D32" s="22" t="s">
        <v>37</v>
      </c>
      <c r="E32" s="22" t="s">
        <v>52</v>
      </c>
      <c r="F32" s="36" t="s">
        <v>66</v>
      </c>
      <c r="G32" s="23"/>
      <c r="H32" s="23">
        <v>120</v>
      </c>
      <c r="I32" s="23"/>
      <c r="J32" s="23"/>
      <c r="K32" s="24">
        <f>SUM(G32:J32)</f>
        <v>120</v>
      </c>
    </row>
    <row r="33" spans="1:11" ht="38.25" customHeight="1">
      <c r="A33" s="42" t="s">
        <v>55</v>
      </c>
      <c r="B33" s="22" t="s">
        <v>56</v>
      </c>
      <c r="C33" s="22" t="s">
        <v>67</v>
      </c>
      <c r="D33" s="22" t="s">
        <v>37</v>
      </c>
      <c r="E33" s="22" t="s">
        <v>29</v>
      </c>
      <c r="F33" s="36" t="s">
        <v>68</v>
      </c>
      <c r="G33" s="23"/>
      <c r="H33" s="23">
        <v>439</v>
      </c>
      <c r="I33" s="23"/>
      <c r="J33" s="23">
        <v>439</v>
      </c>
      <c r="K33" s="24">
        <f>SUM(G33:J33)</f>
        <v>878</v>
      </c>
    </row>
    <row r="34" spans="1:11" ht="28.5" customHeight="1">
      <c r="A34" s="42" t="s">
        <v>69</v>
      </c>
      <c r="B34" s="22" t="s">
        <v>25</v>
      </c>
      <c r="C34" s="22" t="s">
        <v>70</v>
      </c>
      <c r="D34" s="22" t="s">
        <v>37</v>
      </c>
      <c r="E34" s="22" t="s">
        <v>29</v>
      </c>
      <c r="F34" s="36" t="s">
        <v>71</v>
      </c>
      <c r="G34" s="23">
        <v>440</v>
      </c>
      <c r="H34" s="23"/>
      <c r="I34" s="23">
        <v>1292.5</v>
      </c>
      <c r="J34" s="23">
        <v>1959.3</v>
      </c>
      <c r="K34" s="24">
        <f>SUM(G34:J34)</f>
        <v>3691.8</v>
      </c>
    </row>
    <row r="35" spans="1:11" s="5" customFormat="1" ht="12.75" customHeight="1">
      <c r="A35" s="43" t="s">
        <v>72</v>
      </c>
      <c r="B35" s="43"/>
      <c r="C35" s="43"/>
      <c r="D35" s="43"/>
      <c r="E35" s="43"/>
      <c r="F35" s="43"/>
      <c r="G35" s="43"/>
      <c r="H35" s="43"/>
      <c r="I35" s="43"/>
      <c r="J35" s="43"/>
      <c r="K35" s="44">
        <f>SUM(K36)</f>
        <v>15473</v>
      </c>
    </row>
    <row r="36" spans="1:11" ht="35.25" customHeight="1">
      <c r="A36" s="31" t="s">
        <v>73</v>
      </c>
      <c r="B36" s="45"/>
      <c r="C36" s="46"/>
      <c r="D36" s="46"/>
      <c r="E36" s="46"/>
      <c r="F36" s="46"/>
      <c r="G36" s="33">
        <f>SUM(G37:G38)</f>
        <v>1826</v>
      </c>
      <c r="H36" s="33">
        <f>SUM(H37:H38)</f>
        <v>3645.7999999999997</v>
      </c>
      <c r="I36" s="33">
        <f>SUM(I37:I38)</f>
        <v>5731.4</v>
      </c>
      <c r="J36" s="33">
        <f>SUM(J37:J38)</f>
        <v>4269.8</v>
      </c>
      <c r="K36" s="33">
        <f>SUM(K37:K38)</f>
        <v>15473</v>
      </c>
    </row>
    <row r="37" spans="1:11" ht="39" customHeight="1">
      <c r="A37" s="42" t="s">
        <v>74</v>
      </c>
      <c r="B37" s="32" t="s">
        <v>75</v>
      </c>
      <c r="C37" s="32" t="s">
        <v>76</v>
      </c>
      <c r="D37" s="32" t="s">
        <v>37</v>
      </c>
      <c r="E37" s="32" t="s">
        <v>29</v>
      </c>
      <c r="F37" s="32" t="s">
        <v>77</v>
      </c>
      <c r="G37" s="34">
        <v>62.2</v>
      </c>
      <c r="H37" s="34">
        <v>80.1</v>
      </c>
      <c r="I37" s="34">
        <v>135.2</v>
      </c>
      <c r="J37" s="34">
        <v>98.2</v>
      </c>
      <c r="K37" s="35">
        <f>SUM(G37:J37)</f>
        <v>375.7</v>
      </c>
    </row>
    <row r="38" spans="1:11" ht="39" customHeight="1">
      <c r="A38" s="42" t="s">
        <v>78</v>
      </c>
      <c r="B38" s="32" t="s">
        <v>79</v>
      </c>
      <c r="C38" s="32" t="s">
        <v>80</v>
      </c>
      <c r="D38" s="32" t="s">
        <v>37</v>
      </c>
      <c r="E38" s="32" t="s">
        <v>29</v>
      </c>
      <c r="F38" s="32" t="s">
        <v>77</v>
      </c>
      <c r="G38" s="34">
        <v>1763.8</v>
      </c>
      <c r="H38" s="34">
        <v>3565.7</v>
      </c>
      <c r="I38" s="34">
        <v>5596.2</v>
      </c>
      <c r="J38" s="34">
        <v>4171.6</v>
      </c>
      <c r="K38" s="35">
        <f>SUM(G38:J38)</f>
        <v>15097.3</v>
      </c>
    </row>
    <row r="39" spans="1:11" ht="12.75" customHeight="1">
      <c r="A39" s="27" t="s">
        <v>81</v>
      </c>
      <c r="B39" s="27"/>
      <c r="C39" s="27"/>
      <c r="D39" s="27"/>
      <c r="E39" s="27"/>
      <c r="F39" s="27"/>
      <c r="G39" s="47">
        <f>SUM(G20,G36)</f>
        <v>6718.1</v>
      </c>
      <c r="H39" s="47">
        <f>SUM(H20,H36)</f>
        <v>7205.299999999999</v>
      </c>
      <c r="I39" s="47">
        <f>SUM(I20,I36)</f>
        <v>10441.199999999999</v>
      </c>
      <c r="J39" s="47">
        <f>SUM(J20,J36)</f>
        <v>9699.5</v>
      </c>
      <c r="K39" s="47">
        <f>SUM(K20,K36)</f>
        <v>34064.1</v>
      </c>
    </row>
    <row r="40" spans="1:11" s="50" customFormat="1" ht="13.5" customHeight="1">
      <c r="A40" s="48" t="s">
        <v>82</v>
      </c>
      <c r="B40" s="48"/>
      <c r="C40" s="48"/>
      <c r="D40" s="48"/>
      <c r="E40" s="48"/>
      <c r="F40" s="48"/>
      <c r="G40" s="49">
        <f>G18+G39</f>
        <v>43435.299999999996</v>
      </c>
      <c r="H40" s="49">
        <f>H18+H39</f>
        <v>44369.399999999994</v>
      </c>
      <c r="I40" s="49">
        <f>I18+I39</f>
        <v>81679.9</v>
      </c>
      <c r="J40" s="49">
        <f>J18+J39</f>
        <v>67011.1</v>
      </c>
      <c r="K40" s="49">
        <f>K18+K39</f>
        <v>236495.70000000004</v>
      </c>
    </row>
    <row r="46" ht="14.25"/>
  </sheetData>
  <sheetProtection selectLockedCells="1" selectUnlockedCells="1"/>
  <mergeCells count="15">
    <mergeCell ref="A9:K9"/>
    <mergeCell ref="A10:K10"/>
    <mergeCell ref="J11:K11"/>
    <mergeCell ref="A12:A13"/>
    <mergeCell ref="B12:F12"/>
    <mergeCell ref="G12:K12"/>
    <mergeCell ref="A14:K14"/>
    <mergeCell ref="A15:J15"/>
    <mergeCell ref="A18:F18"/>
    <mergeCell ref="A19:K19"/>
    <mergeCell ref="A20:F20"/>
    <mergeCell ref="A22:A25"/>
    <mergeCell ref="A35:J35"/>
    <mergeCell ref="A39:F39"/>
    <mergeCell ref="A40:F40"/>
  </mergeCells>
  <printOptions/>
  <pageMargins left="0.9055555555555556" right="0" top="0.2361111111111111" bottom="0.1180555555555555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2016-05-04T07:13:09Z</cp:lastPrinted>
  <dcterms:created xsi:type="dcterms:W3CDTF">1996-10-08T23:32:33Z</dcterms:created>
  <dcterms:modified xsi:type="dcterms:W3CDTF">2016-05-04T09:48:38Z</dcterms:modified>
  <cp:category/>
  <cp:version/>
  <cp:contentType/>
  <cp:contentStatus/>
  <cp:revision>2</cp:revision>
</cp:coreProperties>
</file>