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0" windowWidth="15432" windowHeight="11748" tabRatio="611" activeTab="0"/>
  </bookViews>
  <sheets>
    <sheet name="прил. 2.1 на 2018-2019" sheetId="1" r:id="rId1"/>
    <sheet name="Доп.норматив 2018-2019" sheetId="2" r:id="rId2"/>
  </sheets>
  <definedNames>
    <definedName name="_xlnm.Print_Titles" localSheetId="0">'прил. 2.1 на 2018-2019'!$14:$15</definedName>
  </definedNames>
  <calcPr fullCalcOnLoad="1"/>
</workbook>
</file>

<file path=xl/sharedStrings.xml><?xml version="1.0" encoding="utf-8"?>
<sst xmlns="http://schemas.openxmlformats.org/spreadsheetml/2006/main" count="111" uniqueCount="101">
  <si>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</si>
  <si>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</si>
  <si>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</si>
  <si>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</si>
  <si>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</si>
  <si>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</si>
  <si>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</si>
  <si>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</si>
  <si>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</si>
  <si>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</si>
  <si>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</si>
  <si>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</si>
  <si>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</si>
  <si>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</si>
  <si>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</si>
  <si>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</si>
  <si>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</si>
  <si>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</si>
  <si>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</si>
  <si>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</si>
  <si>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</si>
  <si>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</si>
  <si>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</si>
  <si>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</si>
  <si>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</si>
  <si>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</si>
  <si>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</si>
  <si>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</si>
  <si>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</si>
  <si>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</si>
  <si>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</si>
  <si>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</si>
  <si>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</si>
  <si>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</si>
  <si>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</si>
  <si>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</si>
  <si>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</si>
  <si>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</si>
  <si>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</si>
  <si>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</si>
  <si>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</si>
  <si>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</si>
  <si>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</si>
  <si>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</si>
  <si>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</si>
  <si>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</si>
  <si>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</si>
  <si>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</si>
  <si>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</si>
  <si>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</si>
  <si>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</si>
  <si>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</si>
  <si>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</si>
  <si>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</si>
  <si>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</si>
  <si>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</si>
  <si>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</si>
  <si>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</si>
  <si>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</si>
  <si>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</si>
  <si>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</si>
  <si>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</si>
  <si>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</si>
  <si>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</si>
  <si>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</si>
  <si>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</si>
  <si>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</si>
  <si>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</si>
  <si>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</si>
  <si>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</si>
  <si>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</si>
  <si>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</si>
  <si>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</si>
  <si>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</si>
  <si>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</si>
  <si>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</si>
  <si>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</si>
  <si>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</si>
  <si>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</si>
  <si>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</si>
  <si>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</si>
  <si>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</si>
  <si>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</si>
  <si>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</si>
  <si>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>2019 год</t>
  </si>
  <si>
    <t xml:space="preserve"> 2 07 05000 05 0000 180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</si>
  <si>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</si>
  <si>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</si>
  <si>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</si>
  <si>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</si>
  <si>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            Ленинградской области на 2019-2020 годы</t>
  </si>
  <si>
    <t xml:space="preserve">от …..2017 №    -рсд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</si>
  <si>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</si>
  <si>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</si>
  <si>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</si>
  <si>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</si>
  <si>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</si>
  <si>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</si>
  <si>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2020 год</t>
  </si>
  <si>
    <t>доп норматив отчислений 36,63 %</t>
  </si>
  <si>
    <t>доп норматив отчислений 39,63 %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</si>
</sst>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3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4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6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5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left" vertical="justify" wrapText="1"/>
    </xf>
    <xf numFmtId="0" fontId="11" fillId="0" borderId="16" xfId="0" applyFont="1" applyBorder="1" applyAlignment="1">
      <alignment horizontal="left"/>
    </xf>
    <xf numFmtId="0" fontId="11" fillId="35" borderId="14" xfId="0" applyFont="1" applyFill="1" applyBorder="1" applyAlignment="1">
      <alignment/>
    </xf>
    <xf numFmtId="0" fontId="11" fillId="0" borderId="0" xfId="0" applyFont="1" applyAlignment="1">
      <alignment horizontal="right"/>
    </xf>
    <xf numFmtId="179" fontId="11" fillId="0" borderId="0" xfId="60" applyNumberFormat="1" applyFont="1" applyFill="1" applyBorder="1" applyAlignment="1">
      <alignment horizontal="right"/>
    </xf>
    <xf numFmtId="0" fontId="8" fillId="35" borderId="12" xfId="0" applyNumberFormat="1" applyFont="1" applyFill="1" applyBorder="1" applyAlignment="1">
      <alignment vertical="justify" wrapText="1"/>
    </xf>
    <xf numFmtId="0" fontId="11" fillId="0" borderId="16" xfId="0" applyFont="1" applyBorder="1" applyAlignment="1">
      <alignment horizontal="left" wrapText="1"/>
    </xf>
    <xf numFmtId="0" fontId="8" fillId="0" borderId="13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vertical="justify" wrapText="1"/>
    </xf>
    <xf numFmtId="0" fontId="18" fillId="0" borderId="14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79" fontId="14" fillId="0" borderId="21" xfId="0" applyNumberFormat="1" applyFont="1" applyBorder="1" applyAlignment="1">
      <alignment horizontal="right" wrapText="1"/>
    </xf>
    <xf numFmtId="179" fontId="14" fillId="0" borderId="22" xfId="0" applyNumberFormat="1" applyFont="1" applyBorder="1" applyAlignment="1">
      <alignment horizontal="right" wrapText="1"/>
    </xf>
    <xf numFmtId="179" fontId="13" fillId="0" borderId="23" xfId="0" applyNumberFormat="1" applyFont="1" applyBorder="1" applyAlignment="1">
      <alignment/>
    </xf>
    <xf numFmtId="179" fontId="13" fillId="0" borderId="24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179" fontId="8" fillId="35" borderId="23" xfId="0" applyNumberFormat="1" applyFont="1" applyFill="1" applyBorder="1" applyAlignment="1">
      <alignment/>
    </xf>
    <xf numFmtId="179" fontId="8" fillId="35" borderId="24" xfId="0" applyNumberFormat="1" applyFont="1" applyFill="1" applyBorder="1" applyAlignment="1">
      <alignment/>
    </xf>
    <xf numFmtId="179" fontId="14" fillId="0" borderId="23" xfId="0" applyNumberFormat="1" applyFont="1" applyBorder="1" applyAlignment="1">
      <alignment/>
    </xf>
    <xf numFmtId="179" fontId="14" fillId="0" borderId="24" xfId="0" applyNumberFormat="1" applyFont="1" applyBorder="1" applyAlignment="1">
      <alignment/>
    </xf>
    <xf numFmtId="179" fontId="8" fillId="0" borderId="23" xfId="0" applyNumberFormat="1" applyFont="1" applyFill="1" applyBorder="1" applyAlignment="1">
      <alignment/>
    </xf>
    <xf numFmtId="179" fontId="8" fillId="0" borderId="24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26" xfId="0" applyNumberFormat="1" applyFont="1" applyFill="1" applyBorder="1" applyAlignment="1">
      <alignment/>
    </xf>
    <xf numFmtId="179" fontId="10" fillId="0" borderId="27" xfId="0" applyNumberFormat="1" applyFont="1" applyFill="1" applyBorder="1" applyAlignment="1">
      <alignment/>
    </xf>
    <xf numFmtId="179" fontId="10" fillId="0" borderId="28" xfId="0" applyNumberFormat="1" applyFont="1" applyFill="1" applyBorder="1" applyAlignment="1">
      <alignment/>
    </xf>
    <xf numFmtId="0" fontId="10" fillId="0" borderId="29" xfId="0" applyFont="1" applyBorder="1" applyAlignment="1">
      <alignment horizontal="left" vertical="justify"/>
    </xf>
    <xf numFmtId="0" fontId="16" fillId="0" borderId="30" xfId="0" applyFont="1" applyBorder="1" applyAlignment="1">
      <alignment horizontal="left" vertical="justify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173" fontId="12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3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21.50390625" style="13" customWidth="1"/>
    <col min="2" max="2" width="69.625" style="13" customWidth="1"/>
    <col min="3" max="4" width="12.875" style="17" customWidth="1"/>
    <col min="5" max="16384" width="8.875" style="13" customWidth="1"/>
  </cols>
  <sheetData>
    <row r="2" spans="3:4" ht="13.5">
      <c r="C2" s="42"/>
      <c r="D2" s="42" t="s">
        <v>73</v>
      </c>
    </row>
    <row r="3" spans="3:4" ht="13.5">
      <c r="C3" s="42"/>
      <c r="D3" s="42" t="s">
        <v>20</v>
      </c>
    </row>
    <row r="4" spans="3:4" ht="13.5">
      <c r="C4" s="42"/>
      <c r="D4" s="42" t="s">
        <v>21</v>
      </c>
    </row>
    <row r="5" spans="3:4" ht="13.5">
      <c r="C5" s="42"/>
      <c r="D5" s="42" t="s">
        <v>22</v>
      </c>
    </row>
    <row r="6" spans="3:4" ht="15.75" customHeight="1">
      <c r="C6" s="42"/>
      <c r="D6" s="42" t="s">
        <v>23</v>
      </c>
    </row>
    <row r="7" spans="2:4" ht="21" customHeight="1">
      <c r="B7" s="15"/>
      <c r="C7" s="43"/>
      <c r="D7" s="43" t="s">
        <v>91</v>
      </c>
    </row>
    <row r="8" spans="2:4" ht="12.75">
      <c r="B8" s="16"/>
      <c r="C8" s="12"/>
      <c r="D8" s="12"/>
    </row>
    <row r="9" ht="12.75">
      <c r="B9" s="14"/>
    </row>
    <row r="11" spans="1:4" ht="17.25">
      <c r="A11" s="77" t="s">
        <v>32</v>
      </c>
      <c r="B11" s="77"/>
      <c r="C11" s="77"/>
      <c r="D11" s="78"/>
    </row>
    <row r="12" spans="1:4" ht="17.25">
      <c r="A12" s="77" t="s">
        <v>90</v>
      </c>
      <c r="B12" s="77"/>
      <c r="C12" s="77"/>
      <c r="D12" s="77"/>
    </row>
    <row r="13" ht="14.25" thickBot="1">
      <c r="B13" s="18"/>
    </row>
    <row r="14" spans="1:4" ht="12.75" customHeight="1">
      <c r="A14" s="79" t="s">
        <v>33</v>
      </c>
      <c r="B14" s="81" t="s">
        <v>4</v>
      </c>
      <c r="C14" s="83" t="s">
        <v>35</v>
      </c>
      <c r="D14" s="84"/>
    </row>
    <row r="15" spans="1:4" ht="21" customHeight="1" thickBot="1">
      <c r="A15" s="80"/>
      <c r="B15" s="82"/>
      <c r="C15" s="49">
        <v>2019</v>
      </c>
      <c r="D15" s="48">
        <v>2020</v>
      </c>
    </row>
    <row r="16" spans="1:4" ht="27">
      <c r="A16" s="50" t="s">
        <v>5</v>
      </c>
      <c r="B16" s="19" t="s">
        <v>2</v>
      </c>
      <c r="C16" s="59">
        <f>C17+C21+C26+C27+C36+C41+C44+C46+C38+C47+C19</f>
        <v>407654.0999999999</v>
      </c>
      <c r="D16" s="60">
        <f>D17+D21+D26+D27+D36+D41+D44+D46+D38+D47+D19</f>
        <v>443381.4000000002</v>
      </c>
    </row>
    <row r="17" spans="1:4" ht="13.5">
      <c r="A17" s="51" t="s">
        <v>6</v>
      </c>
      <c r="B17" s="20" t="s">
        <v>36</v>
      </c>
      <c r="C17" s="61">
        <f>SUM(C18:C18)</f>
        <v>238102.9</v>
      </c>
      <c r="D17" s="62">
        <f>SUM(D18:D18)</f>
        <v>267054.4</v>
      </c>
    </row>
    <row r="18" spans="1:4" ht="13.5">
      <c r="A18" s="38" t="s">
        <v>7</v>
      </c>
      <c r="B18" s="21" t="s">
        <v>37</v>
      </c>
      <c r="C18" s="63">
        <v>238102.9</v>
      </c>
      <c r="D18" s="64">
        <v>267054.4</v>
      </c>
    </row>
    <row r="19" spans="1:4" ht="26.25">
      <c r="A19" s="55" t="s">
        <v>92</v>
      </c>
      <c r="B19" s="20" t="s">
        <v>93</v>
      </c>
      <c r="C19" s="61">
        <f>SUM(C20)</f>
        <v>461.6</v>
      </c>
      <c r="D19" s="62">
        <f>SUM(D20)</f>
        <v>464.7</v>
      </c>
    </row>
    <row r="20" spans="1:4" ht="26.25">
      <c r="A20" s="56" t="s">
        <v>94</v>
      </c>
      <c r="B20" s="21" t="s">
        <v>95</v>
      </c>
      <c r="C20" s="63">
        <v>461.6</v>
      </c>
      <c r="D20" s="64">
        <v>464.7</v>
      </c>
    </row>
    <row r="21" spans="1:4" ht="13.5">
      <c r="A21" s="51" t="s">
        <v>8</v>
      </c>
      <c r="B21" s="20" t="s">
        <v>38</v>
      </c>
      <c r="C21" s="61">
        <f>SUM(C22:C25)</f>
        <v>73228.6</v>
      </c>
      <c r="D21" s="62">
        <f>SUM(D22:D25)</f>
        <v>75932.4</v>
      </c>
    </row>
    <row r="22" spans="1:4" ht="13.5">
      <c r="A22" s="38" t="s">
        <v>67</v>
      </c>
      <c r="B22" s="21" t="s">
        <v>68</v>
      </c>
      <c r="C22" s="63">
        <v>53025</v>
      </c>
      <c r="D22" s="64">
        <v>55464.2</v>
      </c>
    </row>
    <row r="23" spans="1:4" ht="13.5">
      <c r="A23" s="38" t="s">
        <v>29</v>
      </c>
      <c r="B23" s="21" t="s">
        <v>39</v>
      </c>
      <c r="C23" s="63">
        <v>19133</v>
      </c>
      <c r="D23" s="64">
        <v>19300</v>
      </c>
    </row>
    <row r="24" spans="1:4" ht="13.5">
      <c r="A24" s="38" t="s">
        <v>28</v>
      </c>
      <c r="B24" s="21" t="s">
        <v>40</v>
      </c>
      <c r="C24" s="63">
        <v>102.6</v>
      </c>
      <c r="D24" s="64">
        <v>103.4</v>
      </c>
    </row>
    <row r="25" spans="1:4" ht="13.5">
      <c r="A25" s="38" t="s">
        <v>53</v>
      </c>
      <c r="B25" s="21" t="s">
        <v>54</v>
      </c>
      <c r="C25" s="63">
        <v>968</v>
      </c>
      <c r="D25" s="64">
        <v>1064.8</v>
      </c>
    </row>
    <row r="26" spans="1:4" ht="13.5">
      <c r="A26" s="51" t="s">
        <v>9</v>
      </c>
      <c r="B26" s="20" t="s">
        <v>45</v>
      </c>
      <c r="C26" s="61">
        <v>3288</v>
      </c>
      <c r="D26" s="62">
        <v>3320.9</v>
      </c>
    </row>
    <row r="27" spans="1:4" ht="26.25">
      <c r="A27" s="51" t="s">
        <v>24</v>
      </c>
      <c r="B27" s="20" t="s">
        <v>41</v>
      </c>
      <c r="C27" s="61">
        <f>C28+C32+C34</f>
        <v>42973.6</v>
      </c>
      <c r="D27" s="62">
        <f>D28+D32+D34</f>
        <v>45115.899999999994</v>
      </c>
    </row>
    <row r="28" spans="1:4" ht="45.75">
      <c r="A28" s="52" t="s">
        <v>25</v>
      </c>
      <c r="B28" s="24" t="s">
        <v>26</v>
      </c>
      <c r="C28" s="61">
        <f>C29+C31+C30</f>
        <v>42843.6</v>
      </c>
      <c r="D28" s="62">
        <f>D29+D31+D30</f>
        <v>44985.899999999994</v>
      </c>
    </row>
    <row r="29" spans="1:4" ht="39">
      <c r="A29" s="40" t="s">
        <v>51</v>
      </c>
      <c r="B29" s="21" t="s">
        <v>50</v>
      </c>
      <c r="C29" s="63">
        <v>33411.6</v>
      </c>
      <c r="D29" s="64">
        <v>35082.2</v>
      </c>
    </row>
    <row r="30" spans="1:4" ht="52.5">
      <c r="A30" s="57" t="s">
        <v>96</v>
      </c>
      <c r="B30" s="58" t="s">
        <v>97</v>
      </c>
      <c r="C30" s="63">
        <v>171</v>
      </c>
      <c r="D30" s="64">
        <v>179.6</v>
      </c>
    </row>
    <row r="31" spans="1:4" ht="31.5" customHeight="1">
      <c r="A31" s="41" t="s">
        <v>70</v>
      </c>
      <c r="B31" s="44" t="s">
        <v>71</v>
      </c>
      <c r="C31" s="65">
        <v>9261</v>
      </c>
      <c r="D31" s="66">
        <v>9724.1</v>
      </c>
    </row>
    <row r="32" spans="1:4" s="23" customFormat="1" ht="20.25" customHeight="1">
      <c r="A32" s="53" t="s">
        <v>56</v>
      </c>
      <c r="B32" s="31" t="s">
        <v>57</v>
      </c>
      <c r="C32" s="61">
        <f>C33</f>
        <v>50</v>
      </c>
      <c r="D32" s="62">
        <f>D33</f>
        <v>50</v>
      </c>
    </row>
    <row r="33" spans="1:4" ht="30.75" customHeight="1">
      <c r="A33" s="39" t="s">
        <v>58</v>
      </c>
      <c r="B33" s="32" t="s">
        <v>59</v>
      </c>
      <c r="C33" s="63">
        <v>50</v>
      </c>
      <c r="D33" s="64">
        <v>50</v>
      </c>
    </row>
    <row r="34" spans="1:4" ht="48.75" customHeight="1">
      <c r="A34" s="50" t="s">
        <v>74</v>
      </c>
      <c r="B34" s="31" t="s">
        <v>75</v>
      </c>
      <c r="C34" s="61">
        <f>C35</f>
        <v>80</v>
      </c>
      <c r="D34" s="62">
        <f>D35</f>
        <v>80</v>
      </c>
    </row>
    <row r="35" spans="1:4" ht="50.25" customHeight="1">
      <c r="A35" s="45" t="s">
        <v>76</v>
      </c>
      <c r="B35" s="32" t="s">
        <v>77</v>
      </c>
      <c r="C35" s="63">
        <v>80</v>
      </c>
      <c r="D35" s="64">
        <v>80</v>
      </c>
    </row>
    <row r="36" spans="1:4" s="23" customFormat="1" ht="13.5">
      <c r="A36" s="51" t="s">
        <v>10</v>
      </c>
      <c r="B36" s="20" t="s">
        <v>31</v>
      </c>
      <c r="C36" s="61">
        <f>C37</f>
        <v>1834.8</v>
      </c>
      <c r="D36" s="62">
        <f>D37</f>
        <v>1908.5</v>
      </c>
    </row>
    <row r="37" spans="1:4" s="23" customFormat="1" ht="13.5">
      <c r="A37" s="36" t="s">
        <v>65</v>
      </c>
      <c r="B37" s="21" t="s">
        <v>66</v>
      </c>
      <c r="C37" s="63">
        <v>1834.8</v>
      </c>
      <c r="D37" s="64">
        <v>1908.5</v>
      </c>
    </row>
    <row r="38" spans="1:4" s="23" customFormat="1" ht="13.5">
      <c r="A38" s="54" t="s">
        <v>27</v>
      </c>
      <c r="B38" s="20" t="s">
        <v>0</v>
      </c>
      <c r="C38" s="61">
        <f>C40+C39</f>
        <v>40048.1</v>
      </c>
      <c r="D38" s="62">
        <f>D40+D39</f>
        <v>41890.4</v>
      </c>
    </row>
    <row r="39" spans="1:4" ht="18" customHeight="1">
      <c r="A39" s="38" t="s">
        <v>55</v>
      </c>
      <c r="B39" s="32" t="s">
        <v>60</v>
      </c>
      <c r="C39" s="63">
        <v>8440.3</v>
      </c>
      <c r="D39" s="64">
        <v>8828.6</v>
      </c>
    </row>
    <row r="40" spans="1:4" ht="15.75" customHeight="1">
      <c r="A40" s="38" t="s">
        <v>63</v>
      </c>
      <c r="B40" s="25" t="s">
        <v>64</v>
      </c>
      <c r="C40" s="63">
        <v>31607.8</v>
      </c>
      <c r="D40" s="64">
        <v>33061.8</v>
      </c>
    </row>
    <row r="41" spans="1:4" ht="13.5">
      <c r="A41" s="51" t="s">
        <v>11</v>
      </c>
      <c r="B41" s="20" t="s">
        <v>42</v>
      </c>
      <c r="C41" s="61">
        <f>C43+C42</f>
        <v>2703</v>
      </c>
      <c r="D41" s="62">
        <f>D43+D42</f>
        <v>2626.9</v>
      </c>
    </row>
    <row r="42" spans="1:4" ht="51.75" customHeight="1">
      <c r="A42" s="36" t="s">
        <v>12</v>
      </c>
      <c r="B42" s="33" t="s">
        <v>61</v>
      </c>
      <c r="C42" s="63">
        <v>683.5</v>
      </c>
      <c r="D42" s="64">
        <v>607.4</v>
      </c>
    </row>
    <row r="43" spans="1:4" ht="26.25">
      <c r="A43" s="36" t="s">
        <v>69</v>
      </c>
      <c r="B43" s="21" t="s">
        <v>62</v>
      </c>
      <c r="C43" s="63">
        <v>2019.5</v>
      </c>
      <c r="D43" s="64">
        <v>2019.5</v>
      </c>
    </row>
    <row r="44" spans="1:4" ht="13.5" hidden="1">
      <c r="A44" s="51" t="s">
        <v>13</v>
      </c>
      <c r="B44" s="20" t="s">
        <v>3</v>
      </c>
      <c r="C44" s="61">
        <f>C45</f>
        <v>0</v>
      </c>
      <c r="D44" s="62">
        <f>D45</f>
        <v>0</v>
      </c>
    </row>
    <row r="45" spans="1:4" ht="26.25" hidden="1">
      <c r="A45" s="35" t="s">
        <v>14</v>
      </c>
      <c r="B45" s="21" t="s">
        <v>1</v>
      </c>
      <c r="C45" s="63">
        <v>0</v>
      </c>
      <c r="D45" s="64">
        <v>0</v>
      </c>
    </row>
    <row r="46" spans="1:4" ht="13.5">
      <c r="A46" s="51" t="s">
        <v>15</v>
      </c>
      <c r="B46" s="20" t="s">
        <v>43</v>
      </c>
      <c r="C46" s="61">
        <v>4837.5</v>
      </c>
      <c r="D46" s="62">
        <v>4885.9</v>
      </c>
    </row>
    <row r="47" spans="1:4" ht="13.5">
      <c r="A47" s="51" t="s">
        <v>19</v>
      </c>
      <c r="B47" s="20" t="s">
        <v>18</v>
      </c>
      <c r="C47" s="61">
        <v>176</v>
      </c>
      <c r="D47" s="62">
        <v>181.4</v>
      </c>
    </row>
    <row r="48" spans="1:4" ht="13.5">
      <c r="A48" s="51" t="s">
        <v>16</v>
      </c>
      <c r="B48" s="26" t="s">
        <v>44</v>
      </c>
      <c r="C48" s="67">
        <f>C49+C54</f>
        <v>814539.9</v>
      </c>
      <c r="D48" s="68">
        <f>D49+D54</f>
        <v>848222.1000000001</v>
      </c>
    </row>
    <row r="49" spans="1:4" ht="26.25">
      <c r="A49" s="51" t="s">
        <v>17</v>
      </c>
      <c r="B49" s="20" t="s">
        <v>52</v>
      </c>
      <c r="C49" s="61">
        <f>SUM(C50:C53)</f>
        <v>796009</v>
      </c>
      <c r="D49" s="62">
        <f>SUM(D50:D53)</f>
        <v>828838.7000000001</v>
      </c>
    </row>
    <row r="50" spans="1:4" ht="17.25" customHeight="1">
      <c r="A50" s="36" t="s">
        <v>86</v>
      </c>
      <c r="B50" s="46" t="s">
        <v>78</v>
      </c>
      <c r="C50" s="63">
        <v>50110.2</v>
      </c>
      <c r="D50" s="64">
        <v>50562.1</v>
      </c>
    </row>
    <row r="51" spans="1:4" ht="25.5" customHeight="1">
      <c r="A51" s="36" t="s">
        <v>87</v>
      </c>
      <c r="B51" s="46" t="s">
        <v>79</v>
      </c>
      <c r="C51" s="63">
        <v>17062.8</v>
      </c>
      <c r="D51" s="64">
        <v>11369.3</v>
      </c>
    </row>
    <row r="52" spans="1:4" s="28" customFormat="1" ht="17.25" customHeight="1">
      <c r="A52" s="36" t="s">
        <v>88</v>
      </c>
      <c r="B52" s="46" t="s">
        <v>80</v>
      </c>
      <c r="C52" s="69">
        <v>698455.1</v>
      </c>
      <c r="D52" s="70">
        <v>736526.4</v>
      </c>
    </row>
    <row r="53" spans="1:4" ht="16.5" customHeight="1">
      <c r="A53" s="37" t="s">
        <v>89</v>
      </c>
      <c r="B53" s="47" t="s">
        <v>30</v>
      </c>
      <c r="C53" s="71">
        <v>30380.9</v>
      </c>
      <c r="D53" s="72">
        <v>30380.9</v>
      </c>
    </row>
    <row r="54" spans="1:4" ht="15" customHeight="1">
      <c r="A54" s="51" t="s">
        <v>81</v>
      </c>
      <c r="B54" s="20" t="s">
        <v>82</v>
      </c>
      <c r="C54" s="61">
        <f>C55</f>
        <v>18530.9</v>
      </c>
      <c r="D54" s="62">
        <f>D55</f>
        <v>19383.4</v>
      </c>
    </row>
    <row r="55" spans="1:4" ht="16.5" customHeight="1" thickBot="1">
      <c r="A55" s="36" t="s">
        <v>85</v>
      </c>
      <c r="B55" s="27" t="s">
        <v>83</v>
      </c>
      <c r="C55" s="63">
        <v>18530.9</v>
      </c>
      <c r="D55" s="64">
        <v>19383.4</v>
      </c>
    </row>
    <row r="56" spans="1:4" ht="15.75" thickBot="1">
      <c r="A56" s="75" t="s">
        <v>34</v>
      </c>
      <c r="B56" s="76"/>
      <c r="C56" s="73">
        <f>C48+C16</f>
        <v>1222194</v>
      </c>
      <c r="D56" s="74">
        <f>D48+D16</f>
        <v>1291603.5000000002</v>
      </c>
    </row>
    <row r="57" spans="3:4" ht="12.75">
      <c r="C57" s="29"/>
      <c r="D57" s="29"/>
    </row>
    <row r="58" spans="3:4" ht="12.75">
      <c r="C58" s="34"/>
      <c r="D58" s="34"/>
    </row>
    <row r="59" spans="3:4" ht="12.75">
      <c r="C59" s="22"/>
      <c r="D59" s="22"/>
    </row>
    <row r="63" spans="3:4" ht="12.75">
      <c r="C63" s="30"/>
      <c r="D63" s="30"/>
    </row>
  </sheetData>
  <sheetProtection/>
  <mergeCells count="6">
    <mergeCell ref="A56:B56"/>
    <mergeCell ref="A11:D11"/>
    <mergeCell ref="A12:D12"/>
    <mergeCell ref="A14:A15"/>
    <mergeCell ref="B14:B15"/>
    <mergeCell ref="C14:D14"/>
  </mergeCells>
  <printOptions/>
  <pageMargins left="0.9055118110236221" right="0.31496062992125984" top="0.15748031496062992" bottom="0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42" sqref="E42"/>
    </sheetView>
  </sheetViews>
  <sheetFormatPr defaultColWidth="9.00390625" defaultRowHeight="12.75"/>
  <cols>
    <col min="1" max="1" width="37.00390625" style="0" customWidth="1"/>
    <col min="2" max="2" width="8.50390625" style="0" customWidth="1"/>
    <col min="3" max="3" width="14.625" style="0" customWidth="1"/>
    <col min="4" max="4" width="13.50390625" style="0" customWidth="1"/>
    <col min="5" max="5" width="13.37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spans="1:3" ht="12.75">
      <c r="A4" t="s">
        <v>84</v>
      </c>
      <c r="C4" s="1"/>
    </row>
    <row r="5" spans="1:4" ht="13.5">
      <c r="A5" t="s">
        <v>47</v>
      </c>
      <c r="C5" s="5">
        <f>'прил. 2.1 на 2018-2019'!C18*100/51.63</f>
        <v>461171.60565562657</v>
      </c>
      <c r="D5" s="6" t="s">
        <v>48</v>
      </c>
    </row>
    <row r="6" spans="3:4" ht="12.75">
      <c r="C6" s="2"/>
      <c r="D6" s="6"/>
    </row>
    <row r="7" spans="1:8" ht="13.5">
      <c r="A7" t="s">
        <v>72</v>
      </c>
      <c r="C7" s="7">
        <f>C5*0.15</f>
        <v>69175.74084834398</v>
      </c>
      <c r="D7" s="6" t="s">
        <v>48</v>
      </c>
      <c r="E7" s="8"/>
      <c r="F7" s="2"/>
      <c r="G7" s="2"/>
      <c r="H7" s="2"/>
    </row>
    <row r="8" spans="1:8" ht="15">
      <c r="A8" s="9" t="s">
        <v>99</v>
      </c>
      <c r="B8" s="9"/>
      <c r="C8" s="10">
        <f>C5*0.3663</f>
        <v>168927.15915165603</v>
      </c>
      <c r="D8" s="11" t="s">
        <v>48</v>
      </c>
      <c r="E8" s="8"/>
      <c r="F8" s="2"/>
      <c r="G8" s="2"/>
      <c r="H8" s="2"/>
    </row>
    <row r="9" spans="1:8" ht="13.5">
      <c r="A9" t="s">
        <v>49</v>
      </c>
      <c r="C9" s="5">
        <f>SUM(C7:C8)</f>
        <v>238102.90000000002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98</v>
      </c>
      <c r="C13" s="1"/>
    </row>
    <row r="14" spans="1:4" ht="13.5">
      <c r="A14" t="s">
        <v>47</v>
      </c>
      <c r="C14" s="5">
        <f>'прил. 2.1 на 2018-2019'!D18*100/54.63</f>
        <v>488842.02818963944</v>
      </c>
      <c r="D14" s="6" t="s">
        <v>48</v>
      </c>
    </row>
    <row r="15" spans="3:4" ht="12.75">
      <c r="C15" s="2"/>
      <c r="D15" s="6"/>
    </row>
    <row r="16" spans="1:4" ht="13.5">
      <c r="A16" t="s">
        <v>72</v>
      </c>
      <c r="C16" s="7">
        <f>C14*0.15</f>
        <v>73326.30422844591</v>
      </c>
      <c r="D16" s="6" t="s">
        <v>48</v>
      </c>
    </row>
    <row r="17" spans="1:4" ht="15">
      <c r="A17" s="9" t="s">
        <v>100</v>
      </c>
      <c r="B17" s="9"/>
      <c r="C17" s="10">
        <f>C14*0.3963</f>
        <v>193728.0957715541</v>
      </c>
      <c r="D17" s="11" t="s">
        <v>48</v>
      </c>
    </row>
    <row r="18" spans="1:4" ht="13.5">
      <c r="A18" t="s">
        <v>49</v>
      </c>
      <c r="C18" s="5">
        <f>SUM(C16:C17)</f>
        <v>267054.4</v>
      </c>
      <c r="D18" s="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2017-11-07T11:30:48Z</cp:lastPrinted>
  <dcterms:created xsi:type="dcterms:W3CDTF">2005-12-26T07:27:52Z</dcterms:created>
  <dcterms:modified xsi:type="dcterms:W3CDTF">2017-11-07T11:31:21Z</dcterms:modified>
  <cp:category/>
  <cp:version/>
  <cp:contentType/>
  <cp:contentStatus/>
</cp:coreProperties>
</file>