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28" windowWidth="11196" windowHeight="9576" activeTab="4"/>
  </bookViews>
  <sheets>
    <sheet name="отрасл прил.2" sheetId="1" r:id="rId1"/>
    <sheet name="КОСГУ прил.3" sheetId="2" r:id="rId2"/>
    <sheet name="бюджетополучат. прил 4" sheetId="3" r:id="rId3"/>
    <sheet name="МП прил.5" sheetId="4" r:id="rId4"/>
    <sheet name="К-т зад. прил.  6" sheetId="5" r:id="rId5"/>
  </sheets>
  <definedNames>
    <definedName name="APPT" localSheetId="0">'отрасл прил.2'!#REF!</definedName>
    <definedName name="FIO" localSheetId="0">'отрасл прил.2'!#REF!</definedName>
    <definedName name="SIGN" localSheetId="0">'отрасл прил.2'!#REF!</definedName>
  </definedNames>
  <calcPr fullCalcOnLoad="1"/>
</workbook>
</file>

<file path=xl/sharedStrings.xml><?xml version="1.0" encoding="utf-8"?>
<sst xmlns="http://schemas.openxmlformats.org/spreadsheetml/2006/main" count="265" uniqueCount="230">
  <si>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</si>
  <si>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</si>
  <si>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</si>
  <si>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</si>
  <si>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</si>
  <si>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</si>
  <si>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</si>
  <si>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</si>
  <si>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</si>
  <si>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</si>
  <si>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</si>
  <si>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</si>
  <si>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</si>
  <si>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</si>
  <si>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</si>
  <si>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</si>
  <si>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</si>
  <si>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</si>
  <si>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</si>
  <si>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</si>
  <si>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</si>
  <si>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</si>
  <si>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</si>
  <si>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</si>
  <si>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</si>
  <si>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</si>
  <si>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</si>
  <si>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</si>
  <si>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</si>
  <si>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</si>
  <si>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</si>
  <si>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</si>
  <si>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</si>
  <si>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</si>
  <si>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</si>
  <si>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</si>
  <si>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</si>
  <si>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</si>
  <si>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</si>
  <si>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</si>
  <si>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</si>
  <si>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</si>
  <si>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</si>
  <si>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</si>
  <si>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</si>
  <si>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</si>
  <si>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</si>
  <si>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</si>
  <si>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</si>
  <si>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</si>
  <si>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</si>
  <si>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</si>
  <si>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</si>
  <si>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</si>
  <si>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</si>
  <si>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</si>
  <si>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</si>
  <si>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</si>
  <si>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</si>
  <si>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</si>
  <si>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</si>
  <si>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</si>
  <si>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Структура расходов, %</t>
  </si>
  <si>
    <t>КОСГУ</t>
  </si>
  <si>
    <t>Наименование КОСГУ</t>
  </si>
  <si>
    <t>211</t>
  </si>
  <si>
    <t>Заработная плата</t>
  </si>
  <si>
    <t>212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</si>
  <si>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</si>
  <si>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</si>
  <si>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</si>
  <si>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</si>
  <si>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</si>
  <si>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</si>
  <si>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</si>
  <si>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</si>
  <si>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</si>
  <si>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</si>
  <si>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</si>
  <si>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</si>
  <si>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</si>
  <si>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</si>
  <si>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</si>
  <si>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251</t>
  </si>
  <si>
    <t>Перечисления другим бюджетам бюджетной системы Российской Федерации</t>
  </si>
  <si>
    <t>262</t>
  </si>
  <si>
    <t>263</t>
  </si>
  <si>
    <t>310</t>
  </si>
  <si>
    <t>Увеличение стоимости основных средств</t>
  </si>
  <si>
    <t>Наименование программы</t>
  </si>
  <si>
    <t>тыс.руб.</t>
  </si>
  <si>
    <t>Бюджетополучатель</t>
  </si>
  <si>
    <t>Динамика кредиторской задолженности перед поставщиками и подрядчиками</t>
  </si>
  <si>
    <t>Кредиторская задолженность по видам товаров, работ, услуг</t>
  </si>
  <si>
    <t>сумма, тыс.руб.</t>
  </si>
  <si>
    <t>структура расходов,       %</t>
  </si>
  <si>
    <t>Коммун услуги, электроэнергия</t>
  </si>
  <si>
    <t>Услуги питания, продукты питания</t>
  </si>
  <si>
    <t>Прочее</t>
  </si>
  <si>
    <t>Итого:</t>
  </si>
  <si>
    <t>Учреждения образования</t>
  </si>
  <si>
    <t xml:space="preserve">Динамика </t>
  </si>
  <si>
    <t>6=4-2</t>
  </si>
  <si>
    <t xml:space="preserve">Прирост, тыс.руб.    </t>
  </si>
  <si>
    <t>Темп прироста, %</t>
  </si>
  <si>
    <t>0500</t>
  </si>
  <si>
    <t>ЖИЛИЩНО-КОММУНАЛЬНОЕ ХОЗЯЙСТВО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</si>
  <si>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</si>
  <si>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</si>
  <si>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</si>
  <si>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</si>
  <si>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1403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</si>
  <si>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</si>
  <si>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</si>
  <si>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224</t>
  </si>
  <si>
    <t>МОУ "Овсищенская начальная школа-детский сад"</t>
  </si>
  <si>
    <t>МУДО "СППЦ"</t>
  </si>
  <si>
    <t>Кредиторская задолженность                                         по отраслям</t>
  </si>
  <si>
    <t>Администрация и прочие</t>
  </si>
  <si>
    <t>0703</t>
  </si>
  <si>
    <t>Дополнительное образование детей</t>
  </si>
  <si>
    <t>0105</t>
  </si>
  <si>
    <t>Судебная система</t>
  </si>
  <si>
    <t>0409</t>
  </si>
  <si>
    <t>Дорожное хозяйство (дорожные фонды)</t>
  </si>
  <si>
    <t>291</t>
  </si>
  <si>
    <t>Налоги, пошлины и сборы</t>
  </si>
  <si>
    <t>293</t>
  </si>
  <si>
    <t>Штрафы за нарушение законодательства о закупках и нарушение условий контрактов (договоров)</t>
  </si>
  <si>
    <t>295</t>
  </si>
  <si>
    <t>Другие экономические санкции</t>
  </si>
  <si>
    <t>296</t>
  </si>
  <si>
    <t>0503</t>
  </si>
  <si>
    <t>Благоустройство</t>
  </si>
  <si>
    <t>Уровень исполнения %</t>
  </si>
  <si>
    <t>Уровень исполнения%</t>
  </si>
  <si>
    <t>Остаток ассигнований тыс. руб.</t>
  </si>
  <si>
    <t>Исполнено, тыс.руб.</t>
  </si>
  <si>
    <t>Ост-к ассигнований, тыс.руб.</t>
  </si>
  <si>
    <t>Уровень исполнения, %</t>
  </si>
  <si>
    <t>Исполнено. тыс.руб.</t>
  </si>
  <si>
    <t>Исполенено, тыс.руб.</t>
  </si>
  <si>
    <t>Молодежная политика</t>
  </si>
  <si>
    <t>200</t>
  </si>
  <si>
    <t>Расходы</t>
  </si>
  <si>
    <t>Прочие несоциальные выплаты персоналу в денежной форме</t>
  </si>
  <si>
    <t>Арендная плата за пользование имуществом (за исключением земельных участков и других обособленных природных объектов)</t>
  </si>
  <si>
    <t>227</t>
  </si>
  <si>
    <t>Страхование</t>
  </si>
  <si>
    <t>Безвозмездные перечисления государственным (муниципальным) бюджетным и автономным учреждениям</t>
  </si>
  <si>
    <t>246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</si>
  <si>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</si>
  <si>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</si>
  <si>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</si>
  <si>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264</t>
  </si>
  <si>
    <t>Пенсии, пособия, выплачиваемые работодателями, нанимателями бывшим работникам</t>
  </si>
  <si>
    <t>266</t>
  </si>
  <si>
    <t>Социальные пособия и компенсации персоналу в денежной форме</t>
  </si>
  <si>
    <t>281</t>
  </si>
  <si>
    <t>Безвозмездные перечисления капитального характера государственным (муниципальным) бюджетным и автономным учреждениям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</si>
  <si>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</si>
  <si>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</si>
  <si>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</si>
  <si>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341</t>
  </si>
  <si>
    <t>Увеличение стоимости лекарственных препаратов и материалов, применяемых в медицинских целях</t>
  </si>
  <si>
    <t>342</t>
  </si>
  <si>
    <t>Увеличение стоимости продуктов питания</t>
  </si>
  <si>
    <t>343</t>
  </si>
  <si>
    <t>Увеличение стоимости горюче-смазочных материалов</t>
  </si>
  <si>
    <t>344</t>
  </si>
  <si>
    <t>Увеличение стоимости строительных материалов</t>
  </si>
  <si>
    <t>345</t>
  </si>
  <si>
    <t>Увеличение стоимости мягкого инвентаря</t>
  </si>
  <si>
    <t>346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</si>
  <si>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</si>
  <si>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</si>
  <si>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</si>
  <si>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Комитет финансов</t>
  </si>
  <si>
    <t>администрация Сланцевского муниципального района</t>
  </si>
  <si>
    <t>МДОУ "Сланцевский детский сад № 10"</t>
  </si>
  <si>
    <t>МДОУ "Сланцевский детский сад № 3"</t>
  </si>
  <si>
    <t>МДОУ "Сланцевский детский сад № 7"</t>
  </si>
  <si>
    <t>МОУ "Выскатская ООШ"</t>
  </si>
  <si>
    <t>МОУ "Загривская СОШ"</t>
  </si>
  <si>
    <t>МДОУ "Сланцевский детский сад № 2"</t>
  </si>
  <si>
    <t>МДОУ "Сланцевский детский сад № 5"</t>
  </si>
  <si>
    <t>МДОУ "Сланцевский детский сад № 15 комбинированного вида"</t>
  </si>
  <si>
    <t>МДОУ "Гостицкий детский сад № 20"</t>
  </si>
  <si>
    <t>МОУ "Новосельская ООШ"</t>
  </si>
  <si>
    <t>МОУ "Старопольская СОШ"</t>
  </si>
  <si>
    <t>МУ "РВС"</t>
  </si>
  <si>
    <t>Совет депутатов Сланцевского муниципального района</t>
  </si>
  <si>
    <t>МДОУ "Сланцевский детский сад №4"</t>
  </si>
  <si>
    <t>Ревизионная комиссия</t>
  </si>
  <si>
    <t>Муниципальная программа Сланцевского муниципального района "Стимулирование экономической активности Сланцевского муниципального района"</t>
  </si>
  <si>
    <t>на 01.01.2021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</si>
  <si>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</si>
  <si>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</si>
  <si>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0111</t>
  </si>
  <si>
    <t>Резервные фонды</t>
  </si>
  <si>
    <t>Ассигнования 2021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</si>
  <si>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</si>
  <si>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</si>
  <si>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292</t>
  </si>
  <si>
    <t>Штрафы за нарушение законодательства о налогах и сборах, законодательства о страховых взносах</t>
  </si>
  <si>
    <t>Ассигнования 2021  год</t>
  </si>
  <si>
    <t xml:space="preserve">    Показатели исполнения бюджета муниципального образования                                                            Сланцевский муниципальный район  на   01.01.2022    по отраслевой структуре</t>
  </si>
  <si>
    <t>Показатели исполнения бюджета муниципального образования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на 01.01.2022 в разрезе статей КОСГУ</t>
  </si>
  <si>
    <t>Показатели исполнения бюджета муниципального образования              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                           на 01.01.2022  в разрезе бюджетополучателей</t>
  </si>
  <si>
    <t>Показатели исполнения муниципальных программ муниципального образования                                                                                     Сланцевский муниципальный район на 01.01.2022</t>
  </si>
  <si>
    <t xml:space="preserve">по муниципальным  казенным учреждениям Сланцевского муниципального района                               на  01.01.2022                                                         </t>
  </si>
  <si>
    <t>на 01.01.2022</t>
  </si>
  <si>
    <t>по муниципальным  казенным учреждениям Сланцевского муниципального района                                  на  01.01.2022</t>
  </si>
  <si>
    <t>Муниципальная программа Сланцевского муниципального района "Укрепление общественного здоровья" на 2020-2022 годы</t>
  </si>
  <si>
    <t>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района" на 2020-2025 годы</t>
  </si>
  <si>
    <t>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 на 2019-2024 годы"</t>
  </si>
  <si>
    <t>Муниципальная программа Сланцевского муниципального района "Развитие системы защиты прав потребителей в Сланцевском районе"</t>
  </si>
  <si>
    <t>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района" на 2020-2025 годы"</t>
  </si>
  <si>
    <t>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районе" на 2020-2025 годы</t>
  </si>
  <si>
    <t>Приложение № 2 к пояснительной записке</t>
  </si>
  <si>
    <t xml:space="preserve">Приложение № 3 к пояснительной записке </t>
  </si>
  <si>
    <t xml:space="preserve">Приложение № 4 к пояснительной записке </t>
  </si>
  <si>
    <t>КУМИ администрации МО Сланцевский муниципальный район ЛО</t>
  </si>
  <si>
    <t>МКУ "ФОК" Сланцевского муниципального района"</t>
  </si>
  <si>
    <t>МКУКы "СМЦРБ"</t>
  </si>
  <si>
    <t>КО администрации Сланцевского муниципального района</t>
  </si>
  <si>
    <t>МКУ "ФОК "Сланцы"</t>
  </si>
  <si>
    <t xml:space="preserve">Приложение № 5 к пояснительной записке </t>
  </si>
  <si>
    <t>Всего по муниципальным программам</t>
  </si>
  <si>
    <t xml:space="preserve">Приложение № 6 к пояснительной записке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</si>
</sst>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_ ;\-#,##0.0\ "/>
    <numFmt numFmtId="175" formatCode="_-* #,##0.0_р_._-;\-* #,##0.0_р_._-;_-* &quot;-&quot;?_р_._-;_-@_-"/>
    <numFmt numFmtId="176" formatCode="dd/mm/yyyy\ hh:mm"/>
    <numFmt numFmtId="177" formatCode="#,##0.0000"/>
    <numFmt numFmtId="178" formatCode="#,##0.00000"/>
    <numFmt numFmtId="179" formatCode="0.0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b/>
      <sz val="6.5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8.5"/>
      <name val="Arial Narrow"/>
      <family val="2"/>
    </font>
    <font>
      <b/>
      <sz val="8.5"/>
      <name val="MS Sans Serif"/>
      <family val="2"/>
    </font>
    <font>
      <sz val="11"/>
      <name val="Arial Narrow"/>
      <family val="2"/>
    </font>
    <font>
      <b/>
      <sz val="11"/>
      <name val="Times New Roman"/>
      <family val="1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Cyr"/>
      <family val="0"/>
    </font>
    <font>
      <sz val="10"/>
      <name val="MS Sans Serif"/>
      <family val="2"/>
    </font>
    <font>
      <sz val="11"/>
      <name val="Times New Roman"/>
      <family val="1"/>
    </font>
    <font>
      <b/>
      <sz val="8"/>
      <name val="MS Sans Serif"/>
      <family val="2"/>
    </font>
    <font>
      <b/>
      <sz val="7"/>
      <name val="MS Sans Serif"/>
      <family val="2"/>
    </font>
    <font>
      <sz val="9"/>
      <name val="Times New Roman"/>
      <family val="1"/>
    </font>
    <font>
      <i/>
      <sz val="8"/>
      <name val="Arial Narrow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"/>
      <family val="2"/>
    </font>
    <font>
      <sz val="8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Arial"/>
      <family val="2"/>
    </font>
    <font>
      <sz val="8.5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172" fontId="5" fillId="0" borderId="10" xfId="0" applyNumberFormat="1" applyFont="1" applyBorder="1" applyAlignment="1">
      <alignment horizontal="right" vertical="center" wrapText="1"/>
    </xf>
    <xf numFmtId="172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72" fontId="4" fillId="0" borderId="11" xfId="0" applyNumberFormat="1" applyFont="1" applyBorder="1" applyAlignment="1" applyProtection="1">
      <alignment horizontal="right"/>
      <protection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Alignment="1">
      <alignment/>
    </xf>
    <xf numFmtId="49" fontId="9" fillId="33" borderId="12" xfId="0" applyNumberFormat="1" applyFont="1" applyFill="1" applyBorder="1" applyAlignment="1">
      <alignment horizontal="center" vertical="center" wrapText="1"/>
    </xf>
    <xf numFmtId="172" fontId="15" fillId="34" borderId="12" xfId="0" applyNumberFormat="1" applyFont="1" applyFill="1" applyBorder="1" applyAlignment="1">
      <alignment/>
    </xf>
    <xf numFmtId="172" fontId="15" fillId="0" borderId="12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7" fillId="35" borderId="12" xfId="0" applyFont="1" applyFill="1" applyBorder="1" applyAlignment="1">
      <alignment/>
    </xf>
    <xf numFmtId="174" fontId="18" fillId="35" borderId="12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4" fontId="19" fillId="34" borderId="12" xfId="0" applyNumberFormat="1" applyFont="1" applyFill="1" applyBorder="1" applyAlignment="1">
      <alignment horizontal="right"/>
    </xf>
    <xf numFmtId="174" fontId="19" fillId="0" borderId="1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4" fillId="0" borderId="0" xfId="0" applyFont="1" applyAlignment="1">
      <alignment/>
    </xf>
    <xf numFmtId="0" fontId="21" fillId="0" borderId="0" xfId="0" applyFont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Alignment="1">
      <alignment horizontal="right"/>
    </xf>
    <xf numFmtId="49" fontId="13" fillId="33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horizontal="center" vertical="center" wrapText="1"/>
    </xf>
    <xf numFmtId="172" fontId="20" fillId="0" borderId="12" xfId="0" applyNumberFormat="1" applyFont="1" applyBorder="1" applyAlignment="1">
      <alignment horizontal="right" vertical="center" wrapText="1"/>
    </xf>
    <xf numFmtId="172" fontId="5" fillId="0" borderId="12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49" fontId="1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172" fontId="5" fillId="0" borderId="15" xfId="0" applyNumberFormat="1" applyFont="1" applyBorder="1" applyAlignment="1">
      <alignment horizontal="right" vertical="center" wrapText="1"/>
    </xf>
    <xf numFmtId="49" fontId="4" fillId="0" borderId="16" xfId="0" applyNumberFormat="1" applyFont="1" applyBorder="1" applyAlignment="1" applyProtection="1">
      <alignment horizontal="left"/>
      <protection/>
    </xf>
    <xf numFmtId="172" fontId="4" fillId="0" borderId="17" xfId="0" applyNumberFormat="1" applyFont="1" applyBorder="1" applyAlignment="1" applyProtection="1">
      <alignment horizontal="right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172" fontId="4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15" xfId="0" applyNumberFormat="1" applyFont="1" applyBorder="1" applyAlignment="1" applyProtection="1">
      <alignment horizontal="right" vertical="center" wrapText="1"/>
      <protection/>
    </xf>
    <xf numFmtId="172" fontId="4" fillId="0" borderId="17" xfId="0" applyNumberFormat="1" applyFont="1" applyBorder="1" applyAlignment="1" applyProtection="1">
      <alignment horizontal="right" vertical="center" wrapText="1"/>
      <protection/>
    </xf>
    <xf numFmtId="172" fontId="5" fillId="0" borderId="10" xfId="0" applyNumberFormat="1" applyFont="1" applyFill="1" applyBorder="1" applyAlignment="1" applyProtection="1">
      <alignment horizontal="right" vertical="center" wrapText="1"/>
      <protection/>
    </xf>
    <xf numFmtId="172" fontId="5" fillId="0" borderId="15" xfId="0" applyNumberFormat="1" applyFont="1" applyFill="1" applyBorder="1" applyAlignment="1" applyProtection="1">
      <alignment horizontal="right" vertical="center" wrapText="1"/>
      <protection/>
    </xf>
    <xf numFmtId="172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9" fontId="24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72" fontId="22" fillId="34" borderId="12" xfId="0" applyNumberFormat="1" applyFont="1" applyFill="1" applyBorder="1" applyAlignment="1">
      <alignment/>
    </xf>
    <xf numFmtId="172" fontId="14" fillId="34" borderId="12" xfId="0" applyNumberFormat="1" applyFont="1" applyFill="1" applyBorder="1" applyAlignment="1">
      <alignment/>
    </xf>
    <xf numFmtId="172" fontId="22" fillId="0" borderId="12" xfId="0" applyNumberFormat="1" applyFont="1" applyFill="1" applyBorder="1" applyAlignment="1">
      <alignment/>
    </xf>
    <xf numFmtId="172" fontId="22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22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vertical="center" wrapText="1"/>
    </xf>
    <xf numFmtId="49" fontId="4" fillId="0" borderId="12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 wrapText="1"/>
    </xf>
    <xf numFmtId="49" fontId="4" fillId="0" borderId="11" xfId="0" applyNumberFormat="1" applyFont="1" applyBorder="1" applyAlignment="1" applyProtection="1">
      <alignment horizontal="left" vertical="center"/>
      <protection/>
    </xf>
    <xf numFmtId="172" fontId="4" fillId="0" borderId="11" xfId="0" applyNumberFormat="1" applyFont="1" applyBorder="1" applyAlignment="1" applyProtection="1">
      <alignment horizontal="right" vertical="center"/>
      <protection/>
    </xf>
    <xf numFmtId="172" fontId="4" fillId="0" borderId="12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2"/>
  <sheetViews>
    <sheetView showGridLines="0" zoomScalePageLayoutView="0" workbookViewId="0" topLeftCell="A1">
      <selection activeCell="C46" sqref="C46"/>
    </sheetView>
  </sheetViews>
  <sheetFormatPr defaultColWidth="9.140625" defaultRowHeight="12.75"/>
  <cols>
    <col min="1" max="1" width="7.57421875" style="12" customWidth="1"/>
    <col min="2" max="2" width="42.00390625" style="57" customWidth="1"/>
    <col min="3" max="3" width="11.57421875" style="12" customWidth="1"/>
    <col min="4" max="4" width="8.8515625" style="12" customWidth="1"/>
    <col min="5" max="5" width="10.421875" style="12" customWidth="1"/>
    <col min="6" max="7" width="8.7109375" style="12" customWidth="1"/>
    <col min="8" max="9" width="10.7109375" style="12" bestFit="1" customWidth="1"/>
    <col min="10" max="12" width="9.140625" style="12" customWidth="1"/>
    <col min="13" max="13" width="28.7109375" style="12" customWidth="1"/>
    <col min="14" max="14" width="12.8515625" style="12" customWidth="1"/>
    <col min="15" max="15" width="13.7109375" style="12" customWidth="1"/>
    <col min="16" max="16384" width="9.140625" style="12" customWidth="1"/>
  </cols>
  <sheetData>
    <row r="1" spans="4:7" ht="12.75">
      <c r="D1" s="86" t="s">
        <v>219</v>
      </c>
      <c r="E1" s="86"/>
      <c r="F1" s="86"/>
      <c r="G1" s="86"/>
    </row>
    <row r="2" ht="9.75" customHeight="1"/>
    <row r="3" spans="1:7" ht="24.75" customHeight="1">
      <c r="A3" s="87" t="s">
        <v>206</v>
      </c>
      <c r="B3" s="87"/>
      <c r="C3" s="87"/>
      <c r="D3" s="87"/>
      <c r="E3" s="87"/>
      <c r="F3" s="87"/>
      <c r="G3" s="44"/>
    </row>
    <row r="4" spans="1:7" ht="25.5" customHeight="1">
      <c r="A4" s="87"/>
      <c r="B4" s="87"/>
      <c r="C4" s="87"/>
      <c r="D4" s="87"/>
      <c r="E4" s="87"/>
      <c r="F4" s="87"/>
      <c r="G4" s="44"/>
    </row>
    <row r="5" spans="1:7" ht="18" customHeight="1">
      <c r="A5" s="13"/>
      <c r="B5" s="58"/>
      <c r="C5" s="13"/>
      <c r="D5" s="13"/>
      <c r="E5" s="13"/>
      <c r="F5" s="13"/>
      <c r="G5" s="59" t="s">
        <v>1</v>
      </c>
    </row>
    <row r="6" spans="1:7" s="61" customFormat="1" ht="43.5" customHeight="1">
      <c r="A6" s="60" t="s">
        <v>2</v>
      </c>
      <c r="B6" s="60" t="s">
        <v>3</v>
      </c>
      <c r="C6" s="43" t="s">
        <v>200</v>
      </c>
      <c r="D6" s="43" t="s">
        <v>140</v>
      </c>
      <c r="E6" s="43" t="s">
        <v>136</v>
      </c>
      <c r="F6" s="43" t="s">
        <v>135</v>
      </c>
      <c r="G6" s="43" t="s">
        <v>62</v>
      </c>
    </row>
    <row r="7" spans="1:7" ht="24.75" customHeight="1">
      <c r="A7" s="66" t="s">
        <v>4</v>
      </c>
      <c r="B7" s="67" t="s">
        <v>5</v>
      </c>
      <c r="C7" s="68">
        <f>SUM(C8:C14)</f>
        <v>178459.59999999998</v>
      </c>
      <c r="D7" s="68">
        <f>SUM(D8:D14)</f>
        <v>150525.4</v>
      </c>
      <c r="E7" s="53">
        <f aca="true" t="shared" si="0" ref="E7:E12">C7-D7</f>
        <v>27934.199999999983</v>
      </c>
      <c r="F7" s="53">
        <f aca="true" t="shared" si="1" ref="F7:F12">D7/C7*100</f>
        <v>84.34704549377003</v>
      </c>
      <c r="G7" s="53">
        <f aca="true" t="shared" si="2" ref="G7:G12">D7/$D$48*100</f>
        <v>10.062099079643751</v>
      </c>
    </row>
    <row r="8" spans="1:7" ht="20.25">
      <c r="A8" s="62" t="s">
        <v>196</v>
      </c>
      <c r="B8" s="51" t="s">
        <v>197</v>
      </c>
      <c r="C8" s="24">
        <v>1759.2</v>
      </c>
      <c r="D8" s="24">
        <v>1725.9</v>
      </c>
      <c r="E8" s="24">
        <f t="shared" si="0"/>
        <v>33.299999999999955</v>
      </c>
      <c r="F8" s="24">
        <f t="shared" si="1"/>
        <v>98.10709413369713</v>
      </c>
      <c r="G8" s="70">
        <f t="shared" si="2"/>
        <v>0.11537040792821113</v>
      </c>
    </row>
    <row r="9" spans="1:7" ht="30">
      <c r="A9" s="62" t="s">
        <v>6</v>
      </c>
      <c r="B9" s="51" t="s">
        <v>7</v>
      </c>
      <c r="C9" s="24">
        <v>3828.2</v>
      </c>
      <c r="D9" s="24">
        <v>3588.2</v>
      </c>
      <c r="E9" s="24">
        <f t="shared" si="0"/>
        <v>240</v>
      </c>
      <c r="F9" s="24">
        <f t="shared" si="1"/>
        <v>93.73073507131289</v>
      </c>
      <c r="G9" s="70">
        <f t="shared" si="2"/>
        <v>0.23985868111014957</v>
      </c>
    </row>
    <row r="10" spans="1:7" ht="30">
      <c r="A10" s="62" t="s">
        <v>8</v>
      </c>
      <c r="B10" s="51" t="s">
        <v>9</v>
      </c>
      <c r="C10" s="24">
        <v>78530.6</v>
      </c>
      <c r="D10" s="24">
        <v>76148.9</v>
      </c>
      <c r="E10" s="24">
        <f t="shared" si="0"/>
        <v>2381.7000000000116</v>
      </c>
      <c r="F10" s="24">
        <f t="shared" si="1"/>
        <v>96.96716948552537</v>
      </c>
      <c r="G10" s="70">
        <f t="shared" si="2"/>
        <v>5.09028892536332</v>
      </c>
    </row>
    <row r="11" spans="1:7" ht="12.75">
      <c r="A11" s="62" t="s">
        <v>121</v>
      </c>
      <c r="B11" s="51" t="s">
        <v>122</v>
      </c>
      <c r="C11" s="24">
        <v>47.9</v>
      </c>
      <c r="D11" s="24">
        <v>47.9</v>
      </c>
      <c r="E11" s="24">
        <f t="shared" si="0"/>
        <v>0</v>
      </c>
      <c r="F11" s="24">
        <f t="shared" si="1"/>
        <v>100</v>
      </c>
      <c r="G11" s="70">
        <f t="shared" si="2"/>
        <v>0.0032019482819174417</v>
      </c>
    </row>
    <row r="12" spans="1:7" ht="30">
      <c r="A12" s="62" t="s">
        <v>10</v>
      </c>
      <c r="B12" s="51" t="s">
        <v>11</v>
      </c>
      <c r="C12" s="24">
        <v>21858.5</v>
      </c>
      <c r="D12" s="24">
        <v>21831.4</v>
      </c>
      <c r="E12" s="24">
        <f t="shared" si="0"/>
        <v>27.099999999998545</v>
      </c>
      <c r="F12" s="24">
        <f t="shared" si="1"/>
        <v>99.8760207699522</v>
      </c>
      <c r="G12" s="70">
        <f t="shared" si="2"/>
        <v>1.4593531048403432</v>
      </c>
    </row>
    <row r="13" spans="1:7" ht="12.75">
      <c r="A13" s="62" t="s">
        <v>198</v>
      </c>
      <c r="B13" s="51" t="s">
        <v>199</v>
      </c>
      <c r="C13" s="24">
        <v>17105.2</v>
      </c>
      <c r="D13" s="24">
        <v>0</v>
      </c>
      <c r="E13" s="24"/>
      <c r="F13" s="24"/>
      <c r="G13" s="70"/>
    </row>
    <row r="14" spans="1:7" ht="12.75">
      <c r="A14" s="62" t="s">
        <v>12</v>
      </c>
      <c r="B14" s="51" t="s">
        <v>13</v>
      </c>
      <c r="C14" s="24">
        <v>55330</v>
      </c>
      <c r="D14" s="24">
        <v>47183.1</v>
      </c>
      <c r="E14" s="24">
        <f aca="true" t="shared" si="3" ref="E14:E29">C14-D14</f>
        <v>8146.9000000000015</v>
      </c>
      <c r="F14" s="24">
        <f aca="true" t="shared" si="4" ref="F14:F29">D14/C14*100</f>
        <v>85.27579974697271</v>
      </c>
      <c r="G14" s="70">
        <f aca="true" t="shared" si="5" ref="G14:G48">D14/$D$48*100</f>
        <v>3.1540260121198087</v>
      </c>
    </row>
    <row r="15" spans="1:7" ht="27.75" customHeight="1">
      <c r="A15" s="66" t="s">
        <v>14</v>
      </c>
      <c r="B15" s="67" t="s">
        <v>15</v>
      </c>
      <c r="C15" s="68">
        <f>C16</f>
        <v>627.4</v>
      </c>
      <c r="D15" s="68">
        <f>D16</f>
        <v>0</v>
      </c>
      <c r="E15" s="68">
        <f t="shared" si="3"/>
        <v>627.4</v>
      </c>
      <c r="F15" s="68">
        <f t="shared" si="4"/>
        <v>0</v>
      </c>
      <c r="G15" s="71">
        <f t="shared" si="5"/>
        <v>0</v>
      </c>
    </row>
    <row r="16" spans="1:7" ht="30">
      <c r="A16" s="69" t="s">
        <v>201</v>
      </c>
      <c r="B16" s="51" t="s">
        <v>202</v>
      </c>
      <c r="C16" s="24">
        <v>627.4</v>
      </c>
      <c r="D16" s="24">
        <v>0</v>
      </c>
      <c r="E16" s="24">
        <f t="shared" si="3"/>
        <v>627.4</v>
      </c>
      <c r="F16" s="24">
        <f t="shared" si="4"/>
        <v>0</v>
      </c>
      <c r="G16" s="70">
        <f t="shared" si="5"/>
        <v>0</v>
      </c>
    </row>
    <row r="17" spans="1:7" ht="23.25" customHeight="1">
      <c r="A17" s="66" t="s">
        <v>16</v>
      </c>
      <c r="B17" s="67" t="s">
        <v>17</v>
      </c>
      <c r="C17" s="68">
        <f>SUM(C18:C21)</f>
        <v>10930.2</v>
      </c>
      <c r="D17" s="68">
        <f>SUM(D18:D21)</f>
        <v>9392.800000000001</v>
      </c>
      <c r="E17" s="68">
        <f t="shared" si="3"/>
        <v>1537.3999999999996</v>
      </c>
      <c r="F17" s="68">
        <f t="shared" si="4"/>
        <v>85.93438363433424</v>
      </c>
      <c r="G17" s="71">
        <f t="shared" si="5"/>
        <v>0.6278759879414227</v>
      </c>
    </row>
    <row r="18" spans="1:7" ht="12.75">
      <c r="A18" s="69" t="s">
        <v>18</v>
      </c>
      <c r="B18" s="51" t="s">
        <v>19</v>
      </c>
      <c r="C18" s="24">
        <v>3554.4</v>
      </c>
      <c r="D18" s="24">
        <v>3239.8</v>
      </c>
      <c r="E18" s="24">
        <f t="shared" si="3"/>
        <v>314.5999999999999</v>
      </c>
      <c r="F18" s="24">
        <f t="shared" si="4"/>
        <v>91.14899842448796</v>
      </c>
      <c r="G18" s="70">
        <f t="shared" si="5"/>
        <v>0.21656935373186073</v>
      </c>
    </row>
    <row r="19" spans="1:7" ht="12.75">
      <c r="A19" s="69" t="s">
        <v>20</v>
      </c>
      <c r="B19" s="51" t="s">
        <v>21</v>
      </c>
      <c r="C19" s="24">
        <v>326</v>
      </c>
      <c r="D19" s="24">
        <v>325.9</v>
      </c>
      <c r="E19" s="24">
        <f t="shared" si="3"/>
        <v>0.10000000000002274</v>
      </c>
      <c r="F19" s="24">
        <f t="shared" si="4"/>
        <v>99.96932515337423</v>
      </c>
      <c r="G19" s="70">
        <f t="shared" si="5"/>
        <v>0.02178528069054059</v>
      </c>
    </row>
    <row r="20" spans="1:7" ht="12.75">
      <c r="A20" s="69" t="s">
        <v>123</v>
      </c>
      <c r="B20" s="51" t="s">
        <v>124</v>
      </c>
      <c r="C20" s="24">
        <v>1793.8</v>
      </c>
      <c r="D20" s="24">
        <v>787</v>
      </c>
      <c r="E20" s="24">
        <f t="shared" si="3"/>
        <v>1006.8</v>
      </c>
      <c r="F20" s="24">
        <f t="shared" si="4"/>
        <v>43.873341509644334</v>
      </c>
      <c r="G20" s="70">
        <f t="shared" si="5"/>
        <v>0.052608210811461935</v>
      </c>
    </row>
    <row r="21" spans="1:7" ht="12.75">
      <c r="A21" s="69" t="s">
        <v>22</v>
      </c>
      <c r="B21" s="51" t="s">
        <v>23</v>
      </c>
      <c r="C21" s="24">
        <v>5256</v>
      </c>
      <c r="D21" s="24">
        <v>5040.1</v>
      </c>
      <c r="E21" s="24">
        <f t="shared" si="3"/>
        <v>215.89999999999964</v>
      </c>
      <c r="F21" s="24">
        <f t="shared" si="4"/>
        <v>95.89231354642315</v>
      </c>
      <c r="G21" s="70">
        <f t="shared" si="5"/>
        <v>0.3369131427075595</v>
      </c>
    </row>
    <row r="22" spans="1:7" ht="23.25" customHeight="1">
      <c r="A22" s="66" t="s">
        <v>105</v>
      </c>
      <c r="B22" s="67" t="s">
        <v>106</v>
      </c>
      <c r="C22" s="68">
        <f>SUM(C23:C25)</f>
        <v>2178</v>
      </c>
      <c r="D22" s="68">
        <f>SUM(D23:D25)</f>
        <v>2111.5</v>
      </c>
      <c r="E22" s="68">
        <f t="shared" si="3"/>
        <v>66.5</v>
      </c>
      <c r="F22" s="68">
        <f t="shared" si="4"/>
        <v>96.9467401285583</v>
      </c>
      <c r="G22" s="71">
        <f t="shared" si="5"/>
        <v>0.1411464258302438</v>
      </c>
    </row>
    <row r="23" spans="1:7" ht="12.75">
      <c r="A23" s="69" t="s">
        <v>107</v>
      </c>
      <c r="B23" s="51" t="s">
        <v>108</v>
      </c>
      <c r="C23" s="24">
        <v>767</v>
      </c>
      <c r="D23" s="24">
        <v>700.5</v>
      </c>
      <c r="E23" s="24">
        <f t="shared" si="3"/>
        <v>66.5</v>
      </c>
      <c r="F23" s="24">
        <f t="shared" si="4"/>
        <v>91.32985658409387</v>
      </c>
      <c r="G23" s="70">
        <f t="shared" si="5"/>
        <v>0.046825986878563</v>
      </c>
    </row>
    <row r="24" spans="1:7" ht="12.75">
      <c r="A24" s="69" t="s">
        <v>132</v>
      </c>
      <c r="B24" s="51" t="s">
        <v>133</v>
      </c>
      <c r="C24" s="24">
        <v>160.7</v>
      </c>
      <c r="D24" s="24">
        <v>160.7</v>
      </c>
      <c r="E24" s="24">
        <f t="shared" si="3"/>
        <v>0</v>
      </c>
      <c r="F24" s="24">
        <f t="shared" si="4"/>
        <v>100</v>
      </c>
      <c r="G24" s="70">
        <f t="shared" si="5"/>
        <v>0.010742235676495467</v>
      </c>
    </row>
    <row r="25" spans="1:7" ht="20.25">
      <c r="A25" s="69" t="s">
        <v>109</v>
      </c>
      <c r="B25" s="51" t="s">
        <v>110</v>
      </c>
      <c r="C25" s="24">
        <v>1250.3</v>
      </c>
      <c r="D25" s="24">
        <v>1250.3</v>
      </c>
      <c r="E25" s="24">
        <f t="shared" si="3"/>
        <v>0</v>
      </c>
      <c r="F25" s="24">
        <f t="shared" si="4"/>
        <v>100</v>
      </c>
      <c r="G25" s="70">
        <f t="shared" si="5"/>
        <v>0.08357820327518532</v>
      </c>
    </row>
    <row r="26" spans="1:7" ht="23.25" customHeight="1">
      <c r="A26" s="66" t="s">
        <v>24</v>
      </c>
      <c r="B26" s="67" t="s">
        <v>25</v>
      </c>
      <c r="C26" s="68">
        <f>SUM(C27:C32)</f>
        <v>914982</v>
      </c>
      <c r="D26" s="68">
        <f>SUM(D27:D32)</f>
        <v>903644.2000000001</v>
      </c>
      <c r="E26" s="68">
        <f t="shared" si="3"/>
        <v>11337.79999999993</v>
      </c>
      <c r="F26" s="68">
        <f t="shared" si="4"/>
        <v>98.7608717985709</v>
      </c>
      <c r="G26" s="71">
        <f t="shared" si="5"/>
        <v>60.405469596130715</v>
      </c>
    </row>
    <row r="27" spans="1:8" ht="12.75">
      <c r="A27" s="69" t="s">
        <v>26</v>
      </c>
      <c r="B27" s="51" t="s">
        <v>27</v>
      </c>
      <c r="C27" s="24">
        <v>294415.8</v>
      </c>
      <c r="D27" s="24">
        <v>292144.4</v>
      </c>
      <c r="E27" s="72">
        <f t="shared" si="3"/>
        <v>2271.399999999965</v>
      </c>
      <c r="F27" s="72">
        <f t="shared" si="4"/>
        <v>99.22850607881779</v>
      </c>
      <c r="G27" s="73">
        <f t="shared" si="5"/>
        <v>19.528836318409226</v>
      </c>
      <c r="H27" s="23"/>
    </row>
    <row r="28" spans="1:7" ht="12.75">
      <c r="A28" s="69" t="s">
        <v>28</v>
      </c>
      <c r="B28" s="51" t="s">
        <v>29</v>
      </c>
      <c r="C28" s="24">
        <v>494464.4</v>
      </c>
      <c r="D28" s="24">
        <v>487698.4</v>
      </c>
      <c r="E28" s="72">
        <f t="shared" si="3"/>
        <v>6766</v>
      </c>
      <c r="F28" s="72">
        <f t="shared" si="4"/>
        <v>98.63165073157947</v>
      </c>
      <c r="G28" s="73">
        <f t="shared" si="5"/>
        <v>32.600940584005954</v>
      </c>
    </row>
    <row r="29" spans="1:7" ht="12.75">
      <c r="A29" s="69" t="s">
        <v>119</v>
      </c>
      <c r="B29" s="51" t="s">
        <v>120</v>
      </c>
      <c r="C29" s="24">
        <v>96900</v>
      </c>
      <c r="D29" s="24">
        <v>95375</v>
      </c>
      <c r="E29" s="72">
        <f t="shared" si="3"/>
        <v>1525</v>
      </c>
      <c r="F29" s="72">
        <f t="shared" si="4"/>
        <v>98.42621259029927</v>
      </c>
      <c r="G29" s="73">
        <f t="shared" si="5"/>
        <v>6.3754867930663055</v>
      </c>
    </row>
    <row r="30" spans="1:7" ht="20.25">
      <c r="A30" s="69" t="s">
        <v>30</v>
      </c>
      <c r="B30" s="51" t="s">
        <v>31</v>
      </c>
      <c r="C30" s="24">
        <v>1044.2</v>
      </c>
      <c r="D30" s="24">
        <v>1014.9</v>
      </c>
      <c r="E30" s="72">
        <f>C30-D30</f>
        <v>29.300000000000068</v>
      </c>
      <c r="F30" s="72">
        <f>D30/C30*100</f>
        <v>97.19402413330779</v>
      </c>
      <c r="G30" s="73">
        <f t="shared" si="5"/>
        <v>0.06784253259536559</v>
      </c>
    </row>
    <row r="31" spans="1:7" ht="12.75">
      <c r="A31" s="69" t="s">
        <v>32</v>
      </c>
      <c r="B31" s="51" t="s">
        <v>142</v>
      </c>
      <c r="C31" s="24">
        <v>14273.8</v>
      </c>
      <c r="D31" s="24">
        <v>13933.5</v>
      </c>
      <c r="E31" s="72">
        <f aca="true" t="shared" si="6" ref="E31:E47">C31-D31</f>
        <v>340.2999999999993</v>
      </c>
      <c r="F31" s="72">
        <f aca="true" t="shared" si="7" ref="F31:F47">D31/C31*100</f>
        <v>97.61591167033306</v>
      </c>
      <c r="G31" s="73">
        <f t="shared" si="5"/>
        <v>0.931405978832916</v>
      </c>
    </row>
    <row r="32" spans="1:7" ht="12.75">
      <c r="A32" s="69" t="s">
        <v>33</v>
      </c>
      <c r="B32" s="51" t="s">
        <v>34</v>
      </c>
      <c r="C32" s="24">
        <v>13883.8</v>
      </c>
      <c r="D32" s="24">
        <v>13478</v>
      </c>
      <c r="E32" s="72">
        <f t="shared" si="6"/>
        <v>405.7999999999993</v>
      </c>
      <c r="F32" s="72">
        <f t="shared" si="7"/>
        <v>97.077169074749</v>
      </c>
      <c r="G32" s="73">
        <f t="shared" si="5"/>
        <v>0.9009573892209453</v>
      </c>
    </row>
    <row r="33" spans="1:7" ht="23.25" customHeight="1">
      <c r="A33" s="66" t="s">
        <v>35</v>
      </c>
      <c r="B33" s="67" t="s">
        <v>36</v>
      </c>
      <c r="C33" s="68">
        <f>C34</f>
        <v>50599.7</v>
      </c>
      <c r="D33" s="68">
        <f>D34</f>
        <v>49289.7</v>
      </c>
      <c r="E33" s="68">
        <f t="shared" si="6"/>
        <v>1310</v>
      </c>
      <c r="F33" s="68">
        <f t="shared" si="7"/>
        <v>97.41105184418089</v>
      </c>
      <c r="G33" s="71">
        <f t="shared" si="5"/>
        <v>3.294844890004721</v>
      </c>
    </row>
    <row r="34" spans="1:7" ht="12.75">
      <c r="A34" s="69" t="s">
        <v>37</v>
      </c>
      <c r="B34" s="51" t="s">
        <v>38</v>
      </c>
      <c r="C34" s="24">
        <v>50599.7</v>
      </c>
      <c r="D34" s="24">
        <v>49289.7</v>
      </c>
      <c r="E34" s="72">
        <f t="shared" si="6"/>
        <v>1310</v>
      </c>
      <c r="F34" s="72">
        <f t="shared" si="7"/>
        <v>97.41105184418089</v>
      </c>
      <c r="G34" s="73">
        <f t="shared" si="5"/>
        <v>3.294844890004721</v>
      </c>
    </row>
    <row r="35" spans="1:7" ht="23.25" customHeight="1">
      <c r="A35" s="66" t="s">
        <v>39</v>
      </c>
      <c r="B35" s="67" t="s">
        <v>40</v>
      </c>
      <c r="C35" s="68">
        <f>SUM(C36:C39)</f>
        <v>111133.3</v>
      </c>
      <c r="D35" s="68">
        <f>SUM(D36:D39)</f>
        <v>100386.4</v>
      </c>
      <c r="E35" s="68">
        <f t="shared" si="6"/>
        <v>10746.900000000009</v>
      </c>
      <c r="F35" s="68">
        <f t="shared" si="7"/>
        <v>90.3297211546854</v>
      </c>
      <c r="G35" s="71">
        <f t="shared" si="5"/>
        <v>6.710481440665491</v>
      </c>
    </row>
    <row r="36" spans="1:7" ht="12.75">
      <c r="A36" s="69" t="s">
        <v>41</v>
      </c>
      <c r="B36" s="51" t="s">
        <v>42</v>
      </c>
      <c r="C36" s="24">
        <v>14526.3</v>
      </c>
      <c r="D36" s="24">
        <v>13953.9</v>
      </c>
      <c r="E36" s="72">
        <f t="shared" si="6"/>
        <v>572.3999999999996</v>
      </c>
      <c r="F36" s="72">
        <f t="shared" si="7"/>
        <v>96.05956093430537</v>
      </c>
      <c r="G36" s="73">
        <f t="shared" si="5"/>
        <v>0.9327696478298076</v>
      </c>
    </row>
    <row r="37" spans="1:7" ht="12.75">
      <c r="A37" s="69" t="s">
        <v>43</v>
      </c>
      <c r="B37" s="51" t="s">
        <v>44</v>
      </c>
      <c r="C37" s="24">
        <v>46505.3</v>
      </c>
      <c r="D37" s="24">
        <v>41321.7</v>
      </c>
      <c r="E37" s="72">
        <f t="shared" si="6"/>
        <v>5183.600000000006</v>
      </c>
      <c r="F37" s="72">
        <f t="shared" si="7"/>
        <v>88.85374355181021</v>
      </c>
      <c r="G37" s="73">
        <f t="shared" si="5"/>
        <v>2.7622118229834642</v>
      </c>
    </row>
    <row r="38" spans="1:7" ht="12.75">
      <c r="A38" s="69" t="s">
        <v>45</v>
      </c>
      <c r="B38" s="51" t="s">
        <v>46</v>
      </c>
      <c r="C38" s="24">
        <v>49670.7</v>
      </c>
      <c r="D38" s="24">
        <v>44679.8</v>
      </c>
      <c r="E38" s="72">
        <f t="shared" si="6"/>
        <v>4990.899999999994</v>
      </c>
      <c r="F38" s="72">
        <f t="shared" si="7"/>
        <v>89.95202403026332</v>
      </c>
      <c r="G38" s="73">
        <f t="shared" si="5"/>
        <v>2.9866891199669086</v>
      </c>
    </row>
    <row r="39" spans="1:7" ht="12.75">
      <c r="A39" s="69" t="s">
        <v>47</v>
      </c>
      <c r="B39" s="51" t="s">
        <v>48</v>
      </c>
      <c r="C39" s="24">
        <v>431</v>
      </c>
      <c r="D39" s="24">
        <v>431</v>
      </c>
      <c r="E39" s="72">
        <f t="shared" si="6"/>
        <v>0</v>
      </c>
      <c r="F39" s="72">
        <f t="shared" si="7"/>
        <v>100</v>
      </c>
      <c r="G39" s="73">
        <f t="shared" si="5"/>
        <v>0.028810849885311428</v>
      </c>
    </row>
    <row r="40" spans="1:7" ht="23.25" customHeight="1">
      <c r="A40" s="66" t="s">
        <v>49</v>
      </c>
      <c r="B40" s="67" t="s">
        <v>50</v>
      </c>
      <c r="C40" s="68">
        <f>SUM(C41:C42)</f>
        <v>96010.7</v>
      </c>
      <c r="D40" s="68">
        <f>SUM(D41:D42)</f>
        <v>93437.7</v>
      </c>
      <c r="E40" s="68">
        <f t="shared" si="6"/>
        <v>2573</v>
      </c>
      <c r="F40" s="68">
        <f t="shared" si="7"/>
        <v>97.32009036492808</v>
      </c>
      <c r="G40" s="71">
        <f t="shared" si="5"/>
        <v>6.245985030925205</v>
      </c>
    </row>
    <row r="41" spans="1:7" ht="12.75">
      <c r="A41" s="69" t="s">
        <v>51</v>
      </c>
      <c r="B41" s="51" t="s">
        <v>52</v>
      </c>
      <c r="C41" s="24">
        <v>40973.1</v>
      </c>
      <c r="D41" s="24">
        <v>40663</v>
      </c>
      <c r="E41" s="24">
        <f t="shared" si="6"/>
        <v>310.09999999999854</v>
      </c>
      <c r="F41" s="24">
        <f t="shared" si="7"/>
        <v>99.24316197700442</v>
      </c>
      <c r="G41" s="70">
        <f t="shared" si="5"/>
        <v>2.7181800206181403</v>
      </c>
    </row>
    <row r="42" spans="1:7" ht="12.75">
      <c r="A42" s="69" t="s">
        <v>53</v>
      </c>
      <c r="B42" s="51" t="s">
        <v>54</v>
      </c>
      <c r="C42" s="24">
        <v>55037.6</v>
      </c>
      <c r="D42" s="24">
        <v>52774.7</v>
      </c>
      <c r="E42" s="24">
        <f t="shared" si="6"/>
        <v>2262.9000000000015</v>
      </c>
      <c r="F42" s="24">
        <f t="shared" si="7"/>
        <v>95.88844717066151</v>
      </c>
      <c r="G42" s="70">
        <f t="shared" si="5"/>
        <v>3.527805010307065</v>
      </c>
    </row>
    <row r="43" spans="1:7" ht="27" customHeight="1">
      <c r="A43" s="66" t="s">
        <v>55</v>
      </c>
      <c r="B43" s="67" t="s">
        <v>56</v>
      </c>
      <c r="C43" s="68">
        <f>C44</f>
        <v>50</v>
      </c>
      <c r="D43" s="68">
        <f>D44</f>
        <v>0</v>
      </c>
      <c r="E43" s="68">
        <f t="shared" si="6"/>
        <v>50</v>
      </c>
      <c r="F43" s="68">
        <f t="shared" si="7"/>
        <v>0</v>
      </c>
      <c r="G43" s="71">
        <f t="shared" si="5"/>
        <v>0</v>
      </c>
    </row>
    <row r="44" spans="1:7" ht="20.25">
      <c r="A44" s="69" t="s">
        <v>57</v>
      </c>
      <c r="B44" s="51" t="s">
        <v>58</v>
      </c>
      <c r="C44" s="24">
        <v>50</v>
      </c>
      <c r="D44" s="24">
        <v>0</v>
      </c>
      <c r="E44" s="24">
        <f t="shared" si="6"/>
        <v>50</v>
      </c>
      <c r="F44" s="24">
        <f t="shared" si="7"/>
        <v>0</v>
      </c>
      <c r="G44" s="70">
        <f t="shared" si="5"/>
        <v>0</v>
      </c>
    </row>
    <row r="45" spans="1:7" ht="39.75" customHeight="1">
      <c r="A45" s="66" t="s">
        <v>59</v>
      </c>
      <c r="B45" s="67" t="s">
        <v>113</v>
      </c>
      <c r="C45" s="68">
        <f>SUM(C46:C47)</f>
        <v>187405.4</v>
      </c>
      <c r="D45" s="68">
        <f>SUM(D46:D47)</f>
        <v>187176.5</v>
      </c>
      <c r="E45" s="53">
        <f t="shared" si="6"/>
        <v>228.89999999999418</v>
      </c>
      <c r="F45" s="53">
        <f t="shared" si="7"/>
        <v>99.87785837547905</v>
      </c>
      <c r="G45" s="53">
        <f t="shared" si="5"/>
        <v>12.512097548858456</v>
      </c>
    </row>
    <row r="46" spans="1:7" ht="30">
      <c r="A46" s="69" t="s">
        <v>60</v>
      </c>
      <c r="B46" s="51" t="s">
        <v>61</v>
      </c>
      <c r="C46" s="24">
        <v>155921.6</v>
      </c>
      <c r="D46" s="24">
        <v>155921.6</v>
      </c>
      <c r="E46" s="24">
        <f t="shared" si="6"/>
        <v>0</v>
      </c>
      <c r="F46" s="24">
        <f t="shared" si="7"/>
        <v>100</v>
      </c>
      <c r="G46" s="70">
        <f t="shared" si="5"/>
        <v>10.422816267929406</v>
      </c>
    </row>
    <row r="47" spans="1:7" ht="12.75">
      <c r="A47" s="69" t="s">
        <v>111</v>
      </c>
      <c r="B47" s="51" t="s">
        <v>112</v>
      </c>
      <c r="C47" s="24">
        <v>31483.8</v>
      </c>
      <c r="D47" s="24">
        <v>31254.9</v>
      </c>
      <c r="E47" s="24">
        <f t="shared" si="6"/>
        <v>228.89999999999782</v>
      </c>
      <c r="F47" s="24">
        <f t="shared" si="7"/>
        <v>99.27295942675282</v>
      </c>
      <c r="G47" s="70">
        <f t="shared" si="5"/>
        <v>2.089281280929049</v>
      </c>
    </row>
    <row r="48" spans="1:7" ht="23.25" customHeight="1">
      <c r="A48" s="66" t="s">
        <v>0</v>
      </c>
      <c r="B48" s="67"/>
      <c r="C48" s="68">
        <f>C7+C15+C17+C22+C26+C33+C35+C40+C43+C45</f>
        <v>1552376.2999999998</v>
      </c>
      <c r="D48" s="68">
        <f>D7+D15+D17+D22+D26+D33+D35+D40+D43+D45</f>
        <v>1495964.2</v>
      </c>
      <c r="E48" s="68">
        <f>C48-D48</f>
        <v>56412.09999999986</v>
      </c>
      <c r="F48" s="68">
        <f>D48/C48*100</f>
        <v>96.3660808271809</v>
      </c>
      <c r="G48" s="71">
        <f t="shared" si="5"/>
        <v>100</v>
      </c>
    </row>
    <row r="50" ht="12.75">
      <c r="E50" s="23"/>
    </row>
    <row r="52" ht="12.75">
      <c r="C52" s="23"/>
    </row>
  </sheetData>
  <sheetProtection/>
  <mergeCells count="2">
    <mergeCell ref="D1:G1"/>
    <mergeCell ref="A3:F4"/>
  </mergeCells>
  <printOptions/>
  <pageMargins left="0" right="0" top="0.15748031496062992" bottom="0" header="0.15748031496062992" footer="0.15748031496062992"/>
  <pageSetup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L39" sqref="L39"/>
    </sheetView>
  </sheetViews>
  <sheetFormatPr defaultColWidth="9.140625" defaultRowHeight="12.75" customHeight="1"/>
  <cols>
    <col min="1" max="1" width="6.7109375" style="11" customWidth="1"/>
    <col min="2" max="2" width="51.8515625" style="100" customWidth="1"/>
    <col min="3" max="3" width="10.8515625" style="11" customWidth="1"/>
    <col min="4" max="4" width="10.00390625" style="12" customWidth="1"/>
    <col min="5" max="5" width="10.8515625" style="11" customWidth="1"/>
    <col min="6" max="6" width="11.7109375" style="11" customWidth="1"/>
    <col min="7" max="7" width="9.00390625" style="11" customWidth="1"/>
    <col min="8" max="11" width="9.140625" style="11" customWidth="1"/>
    <col min="12" max="12" width="21.00390625" style="11" customWidth="1"/>
    <col min="13" max="14" width="12.7109375" style="11" customWidth="1"/>
    <col min="15" max="16" width="9.140625" style="11" customWidth="1"/>
    <col min="17" max="17" width="19.28125" style="11" customWidth="1"/>
    <col min="18" max="16384" width="9.140625" style="11" customWidth="1"/>
  </cols>
  <sheetData>
    <row r="1" spans="2:7" ht="12.75">
      <c r="B1" s="98"/>
      <c r="C1" s="14"/>
      <c r="D1" s="15"/>
      <c r="E1" s="14"/>
      <c r="F1" s="14"/>
      <c r="G1" s="16" t="s">
        <v>220</v>
      </c>
    </row>
    <row r="2" spans="1:7" ht="30.75" customHeight="1">
      <c r="A2" s="14"/>
      <c r="B2" s="98"/>
      <c r="C2" s="14"/>
      <c r="D2" s="20"/>
      <c r="E2" s="14"/>
      <c r="F2" s="14"/>
      <c r="G2" s="14"/>
    </row>
    <row r="3" spans="1:7" ht="54" customHeight="1">
      <c r="A3" s="87" t="s">
        <v>207</v>
      </c>
      <c r="B3" s="87"/>
      <c r="C3" s="87"/>
      <c r="D3" s="87"/>
      <c r="E3" s="87"/>
      <c r="F3" s="87"/>
      <c r="G3" s="54"/>
    </row>
    <row r="4" spans="1:7" ht="12.75">
      <c r="A4" s="14"/>
      <c r="B4" s="98"/>
      <c r="C4" s="14"/>
      <c r="D4" s="15"/>
      <c r="E4" s="14"/>
      <c r="F4" s="14"/>
      <c r="G4" s="17" t="s">
        <v>90</v>
      </c>
    </row>
    <row r="5" spans="1:7" ht="46.5" customHeight="1">
      <c r="A5" s="49" t="s">
        <v>63</v>
      </c>
      <c r="B5" s="49" t="s">
        <v>64</v>
      </c>
      <c r="C5" s="50" t="s">
        <v>200</v>
      </c>
      <c r="D5" s="50" t="s">
        <v>141</v>
      </c>
      <c r="E5" s="29" t="s">
        <v>136</v>
      </c>
      <c r="F5" s="29" t="s">
        <v>134</v>
      </c>
      <c r="G5" s="29" t="s">
        <v>62</v>
      </c>
    </row>
    <row r="6" spans="1:7" ht="18.75" customHeight="1">
      <c r="A6" s="94" t="s">
        <v>143</v>
      </c>
      <c r="B6" s="95" t="s">
        <v>144</v>
      </c>
      <c r="C6" s="96">
        <v>17732.6</v>
      </c>
      <c r="D6" s="96">
        <v>0</v>
      </c>
      <c r="E6" s="56">
        <f aca="true" t="shared" si="0" ref="E6:E27">C6-D6</f>
        <v>17732.6</v>
      </c>
      <c r="F6" s="56">
        <f aca="true" t="shared" si="1" ref="F6:F27">D6/C6*100</f>
        <v>0</v>
      </c>
      <c r="G6" s="56">
        <f aca="true" t="shared" si="2" ref="G6:G40">D6/$D$40*100</f>
        <v>0</v>
      </c>
    </row>
    <row r="7" spans="1:9" ht="18.75" customHeight="1">
      <c r="A7" s="94" t="s">
        <v>65</v>
      </c>
      <c r="B7" s="95" t="s">
        <v>66</v>
      </c>
      <c r="C7" s="96">
        <v>353527.3</v>
      </c>
      <c r="D7" s="96">
        <v>352576.4</v>
      </c>
      <c r="E7" s="56">
        <f t="shared" si="0"/>
        <v>950.8999999999651</v>
      </c>
      <c r="F7" s="56">
        <f t="shared" si="1"/>
        <v>99.73102501560702</v>
      </c>
      <c r="G7" s="56">
        <f t="shared" si="2"/>
        <v>23.568505182142736</v>
      </c>
      <c r="I7" s="22"/>
    </row>
    <row r="8" spans="1:7" ht="18.75" customHeight="1">
      <c r="A8" s="94" t="s">
        <v>67</v>
      </c>
      <c r="B8" s="95" t="s">
        <v>145</v>
      </c>
      <c r="C8" s="96">
        <v>141.9</v>
      </c>
      <c r="D8" s="96">
        <v>49.6</v>
      </c>
      <c r="E8" s="56">
        <f t="shared" si="0"/>
        <v>92.30000000000001</v>
      </c>
      <c r="F8" s="56">
        <f t="shared" si="1"/>
        <v>34.95419309372797</v>
      </c>
      <c r="G8" s="56">
        <f t="shared" si="2"/>
        <v>0.0033155873649917565</v>
      </c>
    </row>
    <row r="9" spans="1:7" ht="18.75" customHeight="1">
      <c r="A9" s="94" t="s">
        <v>68</v>
      </c>
      <c r="B9" s="95" t="s">
        <v>69</v>
      </c>
      <c r="C9" s="96">
        <v>107067.5</v>
      </c>
      <c r="D9" s="96">
        <v>106305.5</v>
      </c>
      <c r="E9" s="56">
        <f t="shared" si="0"/>
        <v>762</v>
      </c>
      <c r="F9" s="56">
        <f t="shared" si="1"/>
        <v>99.28829943727088</v>
      </c>
      <c r="G9" s="56">
        <f t="shared" si="2"/>
        <v>7.106152673974418</v>
      </c>
    </row>
    <row r="10" spans="1:7" ht="18.75" customHeight="1">
      <c r="A10" s="94" t="s">
        <v>70</v>
      </c>
      <c r="B10" s="95" t="s">
        <v>71</v>
      </c>
      <c r="C10" s="96">
        <v>3840.1</v>
      </c>
      <c r="D10" s="96">
        <v>3366.8</v>
      </c>
      <c r="E10" s="56">
        <f t="shared" si="0"/>
        <v>473.2999999999997</v>
      </c>
      <c r="F10" s="56">
        <f t="shared" si="1"/>
        <v>87.67480013541315</v>
      </c>
      <c r="G10" s="56">
        <f t="shared" si="2"/>
        <v>0.22505886170270656</v>
      </c>
    </row>
    <row r="11" spans="1:7" ht="18.75" customHeight="1">
      <c r="A11" s="94" t="s">
        <v>72</v>
      </c>
      <c r="B11" s="95" t="s">
        <v>73</v>
      </c>
      <c r="C11" s="96">
        <v>2722.6</v>
      </c>
      <c r="D11" s="96">
        <v>2468.8</v>
      </c>
      <c r="E11" s="56">
        <f t="shared" si="0"/>
        <v>253.79999999999973</v>
      </c>
      <c r="F11" s="56">
        <f t="shared" si="1"/>
        <v>90.67802835524867</v>
      </c>
      <c r="G11" s="56">
        <f t="shared" si="2"/>
        <v>0.16503068723168646</v>
      </c>
    </row>
    <row r="12" spans="1:7" ht="18.75" customHeight="1">
      <c r="A12" s="94" t="s">
        <v>74</v>
      </c>
      <c r="B12" s="95" t="s">
        <v>75</v>
      </c>
      <c r="C12" s="96">
        <v>55523.3</v>
      </c>
      <c r="D12" s="96">
        <v>51796.1</v>
      </c>
      <c r="E12" s="56">
        <f t="shared" si="0"/>
        <v>3727.2000000000044</v>
      </c>
      <c r="F12" s="56">
        <f t="shared" si="1"/>
        <v>93.28714251494416</v>
      </c>
      <c r="G12" s="56">
        <f t="shared" si="2"/>
        <v>3.4623890063679337</v>
      </c>
    </row>
    <row r="13" spans="1:7" ht="27" customHeight="1">
      <c r="A13" s="94" t="s">
        <v>114</v>
      </c>
      <c r="B13" s="95" t="s">
        <v>146</v>
      </c>
      <c r="C13" s="96">
        <v>159</v>
      </c>
      <c r="D13" s="96">
        <v>158.4</v>
      </c>
      <c r="E13" s="56">
        <f t="shared" si="0"/>
        <v>0.5999999999999943</v>
      </c>
      <c r="F13" s="56">
        <f t="shared" si="1"/>
        <v>99.62264150943396</v>
      </c>
      <c r="G13" s="56">
        <f t="shared" si="2"/>
        <v>0.010588488681747868</v>
      </c>
    </row>
    <row r="14" spans="1:7" ht="18.75" customHeight="1">
      <c r="A14" s="94" t="s">
        <v>76</v>
      </c>
      <c r="B14" s="95" t="s">
        <v>77</v>
      </c>
      <c r="C14" s="96">
        <v>78062.9</v>
      </c>
      <c r="D14" s="96">
        <v>67328</v>
      </c>
      <c r="E14" s="56">
        <f t="shared" si="0"/>
        <v>10734.899999999994</v>
      </c>
      <c r="F14" s="56">
        <f t="shared" si="1"/>
        <v>86.24839712590745</v>
      </c>
      <c r="G14" s="56">
        <f t="shared" si="2"/>
        <v>4.5006424618984875</v>
      </c>
    </row>
    <row r="15" spans="1:7" ht="18.75" customHeight="1">
      <c r="A15" s="94" t="s">
        <v>78</v>
      </c>
      <c r="B15" s="95" t="s">
        <v>79</v>
      </c>
      <c r="C15" s="96">
        <v>54780.1</v>
      </c>
      <c r="D15" s="96">
        <v>52709</v>
      </c>
      <c r="E15" s="56">
        <f t="shared" si="0"/>
        <v>2071.0999999999985</v>
      </c>
      <c r="F15" s="56">
        <f t="shared" si="1"/>
        <v>96.21924750046094</v>
      </c>
      <c r="G15" s="56">
        <f t="shared" si="2"/>
        <v>3.5234131939788407</v>
      </c>
    </row>
    <row r="16" spans="1:7" ht="18.75" customHeight="1">
      <c r="A16" s="94" t="s">
        <v>147</v>
      </c>
      <c r="B16" s="95" t="s">
        <v>148</v>
      </c>
      <c r="C16" s="96">
        <v>183.1</v>
      </c>
      <c r="D16" s="96">
        <v>181.1</v>
      </c>
      <c r="E16" s="56">
        <f t="shared" si="0"/>
        <v>2</v>
      </c>
      <c r="F16" s="56">
        <f t="shared" si="1"/>
        <v>98.90770070999454</v>
      </c>
      <c r="G16" s="56">
        <f t="shared" si="2"/>
        <v>0.012105904673387239</v>
      </c>
    </row>
    <row r="17" spans="1:7" ht="18.75" customHeight="1">
      <c r="A17" s="94" t="s">
        <v>80</v>
      </c>
      <c r="B17" s="95" t="s">
        <v>81</v>
      </c>
      <c r="C17" s="96">
        <v>50</v>
      </c>
      <c r="D17" s="96">
        <v>0</v>
      </c>
      <c r="E17" s="56">
        <f t="shared" si="0"/>
        <v>50</v>
      </c>
      <c r="F17" s="56">
        <f t="shared" si="1"/>
        <v>0</v>
      </c>
      <c r="G17" s="56">
        <f t="shared" si="2"/>
        <v>0</v>
      </c>
    </row>
    <row r="18" spans="1:7" ht="27" customHeight="1">
      <c r="A18" s="94" t="s">
        <v>82</v>
      </c>
      <c r="B18" s="95" t="s">
        <v>149</v>
      </c>
      <c r="C18" s="96">
        <v>493027.1</v>
      </c>
      <c r="D18" s="96">
        <v>485213.3</v>
      </c>
      <c r="E18" s="56">
        <f t="shared" si="0"/>
        <v>7813.799999999988</v>
      </c>
      <c r="F18" s="56">
        <f t="shared" si="1"/>
        <v>98.41513782913759</v>
      </c>
      <c r="G18" s="56">
        <f t="shared" si="2"/>
        <v>32.43482029850715</v>
      </c>
    </row>
    <row r="19" spans="1:7" ht="27" customHeight="1">
      <c r="A19" s="94" t="s">
        <v>150</v>
      </c>
      <c r="B19" s="95" t="s">
        <v>151</v>
      </c>
      <c r="C19" s="96">
        <v>10568.1</v>
      </c>
      <c r="D19" s="96">
        <v>10231.3</v>
      </c>
      <c r="E19" s="56">
        <f t="shared" si="0"/>
        <v>336.8000000000011</v>
      </c>
      <c r="F19" s="56">
        <f t="shared" si="1"/>
        <v>96.81305059566051</v>
      </c>
      <c r="G19" s="56">
        <f t="shared" si="2"/>
        <v>0.6839267945048418</v>
      </c>
    </row>
    <row r="20" spans="1:7" ht="27" customHeight="1">
      <c r="A20" s="94" t="s">
        <v>83</v>
      </c>
      <c r="B20" s="95" t="s">
        <v>84</v>
      </c>
      <c r="C20" s="96">
        <v>187405.4</v>
      </c>
      <c r="D20" s="96">
        <v>187176.5</v>
      </c>
      <c r="E20" s="56">
        <f t="shared" si="0"/>
        <v>228.89999999999418</v>
      </c>
      <c r="F20" s="56">
        <f t="shared" si="1"/>
        <v>99.87785837547905</v>
      </c>
      <c r="G20" s="56">
        <f t="shared" si="2"/>
        <v>12.512097548858458</v>
      </c>
    </row>
    <row r="21" spans="1:7" ht="18.75" customHeight="1">
      <c r="A21" s="94" t="s">
        <v>85</v>
      </c>
      <c r="B21" s="95" t="s">
        <v>152</v>
      </c>
      <c r="C21" s="96">
        <v>29561.6</v>
      </c>
      <c r="D21" s="96">
        <v>28739.9</v>
      </c>
      <c r="E21" s="56">
        <f t="shared" si="0"/>
        <v>821.6999999999971</v>
      </c>
      <c r="F21" s="56">
        <f t="shared" si="1"/>
        <v>97.22038049361335</v>
      </c>
      <c r="G21" s="56">
        <f t="shared" si="2"/>
        <v>1.9211622844985197</v>
      </c>
    </row>
    <row r="22" spans="1:7" ht="18.75" customHeight="1">
      <c r="A22" s="94" t="s">
        <v>86</v>
      </c>
      <c r="B22" s="95" t="s">
        <v>153</v>
      </c>
      <c r="C22" s="96">
        <v>9309</v>
      </c>
      <c r="D22" s="96">
        <v>9075</v>
      </c>
      <c r="E22" s="56">
        <f t="shared" si="0"/>
        <v>234</v>
      </c>
      <c r="F22" s="56">
        <f t="shared" si="1"/>
        <v>97.48630357718338</v>
      </c>
      <c r="G22" s="56">
        <f t="shared" si="2"/>
        <v>0.6066321640584715</v>
      </c>
    </row>
    <row r="23" spans="1:7" ht="27" customHeight="1">
      <c r="A23" s="94" t="s">
        <v>154</v>
      </c>
      <c r="B23" s="95" t="s">
        <v>155</v>
      </c>
      <c r="C23" s="96">
        <v>14641.3</v>
      </c>
      <c r="D23" s="96">
        <v>14068.8</v>
      </c>
      <c r="E23" s="56">
        <f t="shared" si="0"/>
        <v>572.5</v>
      </c>
      <c r="F23" s="56">
        <f t="shared" si="1"/>
        <v>96.0898280890358</v>
      </c>
      <c r="G23" s="56">
        <f t="shared" si="2"/>
        <v>0.9404503129152423</v>
      </c>
    </row>
    <row r="24" spans="1:7" ht="18.75" customHeight="1">
      <c r="A24" s="94" t="s">
        <v>156</v>
      </c>
      <c r="B24" s="95" t="s">
        <v>157</v>
      </c>
      <c r="C24" s="96">
        <v>1982.2</v>
      </c>
      <c r="D24" s="96">
        <v>1922.2</v>
      </c>
      <c r="E24" s="56">
        <f t="shared" si="0"/>
        <v>60</v>
      </c>
      <c r="F24" s="56">
        <f t="shared" si="1"/>
        <v>96.9730602361013</v>
      </c>
      <c r="G24" s="56">
        <f t="shared" si="2"/>
        <v>0.12849237969732166</v>
      </c>
    </row>
    <row r="25" spans="1:7" ht="27" customHeight="1">
      <c r="A25" s="94" t="s">
        <v>158</v>
      </c>
      <c r="B25" s="95" t="s">
        <v>159</v>
      </c>
      <c r="C25" s="96">
        <v>26622.7</v>
      </c>
      <c r="D25" s="96">
        <v>24720.5</v>
      </c>
      <c r="E25" s="56">
        <f t="shared" si="0"/>
        <v>1902.2000000000007</v>
      </c>
      <c r="F25" s="56">
        <f t="shared" si="1"/>
        <v>92.8549696311794</v>
      </c>
      <c r="G25" s="56">
        <f t="shared" si="2"/>
        <v>1.6524793841991676</v>
      </c>
    </row>
    <row r="26" spans="1:7" ht="18.75" customHeight="1">
      <c r="A26" s="94" t="s">
        <v>125</v>
      </c>
      <c r="B26" s="95" t="s">
        <v>126</v>
      </c>
      <c r="C26" s="96">
        <v>9757</v>
      </c>
      <c r="D26" s="96">
        <v>9670.9</v>
      </c>
      <c r="E26" s="56">
        <f t="shared" si="0"/>
        <v>86.10000000000036</v>
      </c>
      <c r="F26" s="56">
        <f t="shared" si="1"/>
        <v>99.11755662601209</v>
      </c>
      <c r="G26" s="56">
        <f t="shared" si="2"/>
        <v>0.6464660050019915</v>
      </c>
    </row>
    <row r="27" spans="1:7" ht="27" customHeight="1">
      <c r="A27" s="94" t="s">
        <v>203</v>
      </c>
      <c r="B27" s="95" t="s">
        <v>204</v>
      </c>
      <c r="C27" s="96">
        <v>73.9</v>
      </c>
      <c r="D27" s="96">
        <v>73.7</v>
      </c>
      <c r="E27" s="56">
        <f t="shared" si="0"/>
        <v>0.20000000000000284</v>
      </c>
      <c r="F27" s="56">
        <f t="shared" si="1"/>
        <v>99.72936400541272</v>
      </c>
      <c r="G27" s="56">
        <f t="shared" si="2"/>
        <v>0.004926588483868799</v>
      </c>
    </row>
    <row r="28" spans="1:7" ht="27" customHeight="1">
      <c r="A28" s="94" t="s">
        <v>127</v>
      </c>
      <c r="B28" s="95" t="s">
        <v>128</v>
      </c>
      <c r="C28" s="96">
        <v>19.5</v>
      </c>
      <c r="D28" s="96">
        <v>19.5</v>
      </c>
      <c r="E28" s="56">
        <f aca="true" t="shared" si="3" ref="E28:E39">C28-D28</f>
        <v>0</v>
      </c>
      <c r="F28" s="56">
        <f aca="true" t="shared" si="4" ref="F28:F39">D28/C28*100</f>
        <v>100</v>
      </c>
      <c r="G28" s="56">
        <f t="shared" si="2"/>
        <v>0.0013035071293818399</v>
      </c>
    </row>
    <row r="29" spans="1:7" ht="18.75" customHeight="1">
      <c r="A29" s="94" t="s">
        <v>129</v>
      </c>
      <c r="B29" s="95" t="s">
        <v>130</v>
      </c>
      <c r="C29" s="96">
        <v>334.7</v>
      </c>
      <c r="D29" s="96">
        <v>334.7</v>
      </c>
      <c r="E29" s="56">
        <f t="shared" si="3"/>
        <v>0</v>
      </c>
      <c r="F29" s="56">
        <f t="shared" si="4"/>
        <v>100</v>
      </c>
      <c r="G29" s="56">
        <f t="shared" si="2"/>
        <v>0.022373530061748807</v>
      </c>
    </row>
    <row r="30" spans="1:7" ht="18.75" customHeight="1">
      <c r="A30" s="94" t="s">
        <v>131</v>
      </c>
      <c r="B30" s="95" t="s">
        <v>160</v>
      </c>
      <c r="C30" s="96">
        <v>719</v>
      </c>
      <c r="D30" s="96">
        <v>658.8</v>
      </c>
      <c r="E30" s="56">
        <f t="shared" si="3"/>
        <v>60.200000000000045</v>
      </c>
      <c r="F30" s="56">
        <f t="shared" si="4"/>
        <v>91.62726008344923</v>
      </c>
      <c r="G30" s="56">
        <f t="shared" si="2"/>
        <v>0.044038487017269534</v>
      </c>
    </row>
    <row r="31" spans="1:7" ht="18.75" customHeight="1">
      <c r="A31" s="94" t="s">
        <v>161</v>
      </c>
      <c r="B31" s="95" t="s">
        <v>162</v>
      </c>
      <c r="C31" s="96">
        <v>383.9</v>
      </c>
      <c r="D31" s="96">
        <v>382.8</v>
      </c>
      <c r="E31" s="56">
        <f t="shared" si="3"/>
        <v>1.099999999999966</v>
      </c>
      <c r="F31" s="56">
        <f t="shared" si="4"/>
        <v>99.71346704871061</v>
      </c>
      <c r="G31" s="56">
        <f t="shared" si="2"/>
        <v>0.025588847647557346</v>
      </c>
    </row>
    <row r="32" spans="1:7" ht="18.75" customHeight="1">
      <c r="A32" s="94" t="s">
        <v>87</v>
      </c>
      <c r="B32" s="95" t="s">
        <v>88</v>
      </c>
      <c r="C32" s="96">
        <v>47640.2</v>
      </c>
      <c r="D32" s="96">
        <v>42516.5</v>
      </c>
      <c r="E32" s="56">
        <f t="shared" si="3"/>
        <v>5123.699999999997</v>
      </c>
      <c r="F32" s="56">
        <f t="shared" si="4"/>
        <v>89.24500736772725</v>
      </c>
      <c r="G32" s="56">
        <f t="shared" si="2"/>
        <v>2.8420800444288714</v>
      </c>
    </row>
    <row r="33" spans="1:7" ht="27" customHeight="1">
      <c r="A33" s="94" t="s">
        <v>163</v>
      </c>
      <c r="B33" s="95" t="s">
        <v>164</v>
      </c>
      <c r="C33" s="96">
        <v>240</v>
      </c>
      <c r="D33" s="96">
        <v>231.4</v>
      </c>
      <c r="E33" s="56">
        <f t="shared" si="3"/>
        <v>8.599999999999994</v>
      </c>
      <c r="F33" s="56">
        <f t="shared" si="4"/>
        <v>96.41666666666667</v>
      </c>
      <c r="G33" s="56">
        <f t="shared" si="2"/>
        <v>0.01546828460199783</v>
      </c>
    </row>
    <row r="34" spans="1:7" ht="18.75" customHeight="1">
      <c r="A34" s="94" t="s">
        <v>165</v>
      </c>
      <c r="B34" s="95" t="s">
        <v>166</v>
      </c>
      <c r="C34" s="96">
        <v>26827.9</v>
      </c>
      <c r="D34" s="96">
        <v>25308.1</v>
      </c>
      <c r="E34" s="56">
        <f t="shared" si="3"/>
        <v>1519.800000000003</v>
      </c>
      <c r="F34" s="56">
        <f t="shared" si="4"/>
        <v>94.3350019941926</v>
      </c>
      <c r="G34" s="56">
        <f t="shared" si="2"/>
        <v>1.6917583990312068</v>
      </c>
    </row>
    <row r="35" spans="1:7" ht="18.75" customHeight="1">
      <c r="A35" s="94" t="s">
        <v>167</v>
      </c>
      <c r="B35" s="95" t="s">
        <v>168</v>
      </c>
      <c r="C35" s="96">
        <v>3234.2</v>
      </c>
      <c r="D35" s="96">
        <v>3194.3</v>
      </c>
      <c r="E35" s="56">
        <f t="shared" si="3"/>
        <v>39.899999999999636</v>
      </c>
      <c r="F35" s="56">
        <f t="shared" si="4"/>
        <v>98.76631006122072</v>
      </c>
      <c r="G35" s="56">
        <f t="shared" si="2"/>
        <v>0.21352783709663645</v>
      </c>
    </row>
    <row r="36" spans="1:7" ht="18.75" customHeight="1">
      <c r="A36" s="94" t="s">
        <v>169</v>
      </c>
      <c r="B36" s="95" t="s">
        <v>170</v>
      </c>
      <c r="C36" s="96">
        <v>520.8</v>
      </c>
      <c r="D36" s="96">
        <v>520.5</v>
      </c>
      <c r="E36" s="56">
        <f t="shared" si="3"/>
        <v>0.2999999999999545</v>
      </c>
      <c r="F36" s="56">
        <f t="shared" si="4"/>
        <v>99.94239631336407</v>
      </c>
      <c r="G36" s="56">
        <f t="shared" si="2"/>
        <v>0.0347936133765768</v>
      </c>
    </row>
    <row r="37" spans="1:7" ht="18.75" customHeight="1">
      <c r="A37" s="94" t="s">
        <v>171</v>
      </c>
      <c r="B37" s="95" t="s">
        <v>172</v>
      </c>
      <c r="C37" s="96">
        <v>1161.2</v>
      </c>
      <c r="D37" s="96">
        <v>1100.9</v>
      </c>
      <c r="E37" s="56">
        <f t="shared" si="3"/>
        <v>60.299999999999955</v>
      </c>
      <c r="F37" s="56">
        <f t="shared" si="4"/>
        <v>94.80709610747503</v>
      </c>
      <c r="G37" s="56">
        <f t="shared" si="2"/>
        <v>0.07359133326853678</v>
      </c>
    </row>
    <row r="38" spans="1:7" ht="18.75" customHeight="1">
      <c r="A38" s="94" t="s">
        <v>173</v>
      </c>
      <c r="B38" s="95" t="s">
        <v>174</v>
      </c>
      <c r="C38" s="96">
        <v>12274.2</v>
      </c>
      <c r="D38" s="96">
        <v>11631.5</v>
      </c>
      <c r="E38" s="56">
        <f t="shared" si="3"/>
        <v>642.7000000000007</v>
      </c>
      <c r="F38" s="56">
        <f t="shared" si="4"/>
        <v>94.76381352756187</v>
      </c>
      <c r="G38" s="56">
        <f t="shared" si="2"/>
        <v>0.7775252910464036</v>
      </c>
    </row>
    <row r="39" spans="1:7" ht="27" customHeight="1">
      <c r="A39" s="94" t="s">
        <v>175</v>
      </c>
      <c r="B39" s="95" t="s">
        <v>176</v>
      </c>
      <c r="C39" s="96">
        <v>2282</v>
      </c>
      <c r="D39" s="96">
        <v>2233.4</v>
      </c>
      <c r="E39" s="56">
        <f t="shared" si="3"/>
        <v>48.59999999999991</v>
      </c>
      <c r="F39" s="56">
        <f t="shared" si="4"/>
        <v>97.87028921998248</v>
      </c>
      <c r="G39" s="56">
        <f t="shared" si="2"/>
        <v>0.14929501655186672</v>
      </c>
    </row>
    <row r="40" spans="1:7" ht="18.75" customHeight="1">
      <c r="A40" s="97" t="s">
        <v>0</v>
      </c>
      <c r="B40" s="99"/>
      <c r="C40" s="52">
        <f>SUM(C6:C39)</f>
        <v>1552376.2999999996</v>
      </c>
      <c r="D40" s="52">
        <f>SUM(D6:D39)</f>
        <v>1495964.1999999997</v>
      </c>
      <c r="E40" s="52">
        <f>C40-D40</f>
        <v>56412.09999999986</v>
      </c>
      <c r="F40" s="52">
        <f>D40/C40*100</f>
        <v>96.3660808271809</v>
      </c>
      <c r="G40" s="52">
        <f t="shared" si="2"/>
        <v>100</v>
      </c>
    </row>
    <row r="41" ht="34.5" customHeight="1"/>
  </sheetData>
  <sheetProtection/>
  <mergeCells count="1">
    <mergeCell ref="A3:F3"/>
  </mergeCells>
  <printOptions/>
  <pageMargins left="0.5511811023622047" right="0" top="0.3937007874015748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22">
      <selection activeCell="A12" sqref="A12"/>
    </sheetView>
  </sheetViews>
  <sheetFormatPr defaultColWidth="9.140625" defaultRowHeight="12.75" customHeight="1"/>
  <cols>
    <col min="1" max="1" width="46.421875" style="11" customWidth="1"/>
    <col min="2" max="2" width="13.00390625" style="22" customWidth="1"/>
    <col min="3" max="3" width="12.7109375" style="23" customWidth="1"/>
    <col min="4" max="4" width="12.00390625" style="22" customWidth="1"/>
    <col min="5" max="5" width="11.28125" style="11" customWidth="1"/>
    <col min="6" max="6" width="9.00390625" style="11" customWidth="1"/>
    <col min="7" max="8" width="9.140625" style="11" customWidth="1"/>
    <col min="9" max="9" width="26.8515625" style="11" customWidth="1"/>
    <col min="10" max="10" width="14.140625" style="11" customWidth="1"/>
    <col min="11" max="11" width="16.140625" style="11" customWidth="1"/>
    <col min="12" max="16384" width="9.140625" style="11" customWidth="1"/>
  </cols>
  <sheetData>
    <row r="1" spans="1:6" ht="12.75">
      <c r="A1" s="12"/>
      <c r="B1" s="20"/>
      <c r="C1" s="20"/>
      <c r="D1" s="20"/>
      <c r="E1" s="15"/>
      <c r="F1" s="21" t="s">
        <v>221</v>
      </c>
    </row>
    <row r="2" spans="1:6" ht="52.5" customHeight="1">
      <c r="A2" s="87" t="s">
        <v>208</v>
      </c>
      <c r="B2" s="87"/>
      <c r="C2" s="87"/>
      <c r="D2" s="87"/>
      <c r="E2" s="87"/>
      <c r="F2" s="87"/>
    </row>
    <row r="3" spans="1:6" ht="12.75">
      <c r="A3" s="12"/>
      <c r="B3" s="20"/>
      <c r="C3" s="20"/>
      <c r="D3" s="20"/>
      <c r="E3" s="15"/>
      <c r="F3" s="21" t="s">
        <v>90</v>
      </c>
    </row>
    <row r="4" spans="1:6" ht="33.75" customHeight="1">
      <c r="A4" s="49" t="s">
        <v>91</v>
      </c>
      <c r="B4" s="49" t="s">
        <v>205</v>
      </c>
      <c r="C4" s="50" t="s">
        <v>137</v>
      </c>
      <c r="D4" s="50" t="s">
        <v>138</v>
      </c>
      <c r="E4" s="29" t="s">
        <v>139</v>
      </c>
      <c r="F4" s="29" t="s">
        <v>62</v>
      </c>
    </row>
    <row r="5" spans="1:6" ht="26.25" customHeight="1">
      <c r="A5" s="51" t="s">
        <v>222</v>
      </c>
      <c r="B5" s="24">
        <v>18922.1</v>
      </c>
      <c r="C5" s="24">
        <v>18551.3</v>
      </c>
      <c r="D5" s="19">
        <f aca="true" t="shared" si="0" ref="D5:D29">B5-C5</f>
        <v>370.7999999999993</v>
      </c>
      <c r="E5" s="19">
        <f aca="true" t="shared" si="1" ref="E5:E29">C5/B5*100</f>
        <v>98.04038663784675</v>
      </c>
      <c r="F5" s="63">
        <f aca="true" t="shared" si="2" ref="F5:F29">C5/$C$29*100</f>
        <v>1.2400898363744264</v>
      </c>
    </row>
    <row r="6" spans="1:6" ht="18" customHeight="1">
      <c r="A6" s="51" t="s">
        <v>177</v>
      </c>
      <c r="B6" s="24">
        <v>206432.6</v>
      </c>
      <c r="C6" s="24">
        <v>206176.8</v>
      </c>
      <c r="D6" s="19">
        <f t="shared" si="0"/>
        <v>255.80000000001746</v>
      </c>
      <c r="E6" s="19">
        <f t="shared" si="1"/>
        <v>99.87608546324563</v>
      </c>
      <c r="F6" s="63">
        <f t="shared" si="2"/>
        <v>13.782201472468389</v>
      </c>
    </row>
    <row r="7" spans="1:6" ht="18" customHeight="1">
      <c r="A7" s="51" t="s">
        <v>187</v>
      </c>
      <c r="B7" s="24">
        <v>11560.8</v>
      </c>
      <c r="C7" s="24">
        <v>11408.3</v>
      </c>
      <c r="D7" s="19">
        <f t="shared" si="0"/>
        <v>152.5</v>
      </c>
      <c r="E7" s="19">
        <f t="shared" si="1"/>
        <v>98.68088713583835</v>
      </c>
      <c r="F7" s="63">
        <f t="shared" si="2"/>
        <v>0.7626051479039404</v>
      </c>
    </row>
    <row r="8" spans="1:6" ht="18" customHeight="1">
      <c r="A8" s="51" t="s">
        <v>179</v>
      </c>
      <c r="B8" s="24">
        <v>36172.5</v>
      </c>
      <c r="C8" s="24">
        <v>36142</v>
      </c>
      <c r="D8" s="19">
        <f t="shared" si="0"/>
        <v>30.5</v>
      </c>
      <c r="E8" s="19">
        <f t="shared" si="1"/>
        <v>99.91568180247425</v>
      </c>
      <c r="F8" s="63">
        <f t="shared" si="2"/>
        <v>2.41596690615992</v>
      </c>
    </row>
    <row r="9" spans="1:6" ht="26.25" customHeight="1">
      <c r="A9" s="51" t="s">
        <v>186</v>
      </c>
      <c r="B9" s="24">
        <v>44959</v>
      </c>
      <c r="C9" s="24">
        <v>44632.9</v>
      </c>
      <c r="D9" s="19">
        <f t="shared" si="0"/>
        <v>326.09999999999854</v>
      </c>
      <c r="E9" s="19">
        <f t="shared" si="1"/>
        <v>99.2746724793701</v>
      </c>
      <c r="F9" s="63">
        <f t="shared" si="2"/>
        <v>2.983554018204446</v>
      </c>
    </row>
    <row r="10" spans="1:6" ht="18" customHeight="1">
      <c r="A10" s="51" t="s">
        <v>184</v>
      </c>
      <c r="B10" s="24">
        <v>35850.2</v>
      </c>
      <c r="C10" s="24">
        <v>35433.1</v>
      </c>
      <c r="D10" s="19">
        <f t="shared" si="0"/>
        <v>417.09999999999854</v>
      </c>
      <c r="E10" s="19">
        <f t="shared" si="1"/>
        <v>98.83654763432283</v>
      </c>
      <c r="F10" s="63">
        <f t="shared" si="2"/>
        <v>2.3685794085179306</v>
      </c>
    </row>
    <row r="11" spans="1:6" ht="18" customHeight="1">
      <c r="A11" s="51" t="s">
        <v>180</v>
      </c>
      <c r="B11" s="24">
        <v>46274.3</v>
      </c>
      <c r="C11" s="24">
        <v>45512.2</v>
      </c>
      <c r="D11" s="19">
        <f t="shared" si="0"/>
        <v>762.1000000000058</v>
      </c>
      <c r="E11" s="19">
        <f t="shared" si="1"/>
        <v>98.35308151608992</v>
      </c>
      <c r="F11" s="63">
        <f t="shared" si="2"/>
        <v>3.042332162761648</v>
      </c>
    </row>
    <row r="12" spans="1:6" ht="23.25" customHeight="1">
      <c r="A12" s="51" t="s">
        <v>185</v>
      </c>
      <c r="B12" s="24">
        <v>31222.5</v>
      </c>
      <c r="C12" s="24">
        <v>31006.2</v>
      </c>
      <c r="D12" s="19">
        <f t="shared" si="0"/>
        <v>216.29999999999927</v>
      </c>
      <c r="E12" s="19">
        <f t="shared" si="1"/>
        <v>99.3072303627192</v>
      </c>
      <c r="F12" s="63">
        <f t="shared" si="2"/>
        <v>2.072656551540471</v>
      </c>
    </row>
    <row r="13" spans="1:6" ht="18" customHeight="1">
      <c r="A13" s="51" t="s">
        <v>181</v>
      </c>
      <c r="B13" s="24">
        <v>30916.5</v>
      </c>
      <c r="C13" s="24">
        <v>30604.7</v>
      </c>
      <c r="D13" s="19">
        <f t="shared" si="0"/>
        <v>311.7999999999993</v>
      </c>
      <c r="E13" s="19">
        <f t="shared" si="1"/>
        <v>98.99147704300293</v>
      </c>
      <c r="F13" s="63">
        <f t="shared" si="2"/>
        <v>2.045817673979096</v>
      </c>
    </row>
    <row r="14" spans="1:6" ht="18" customHeight="1">
      <c r="A14" s="51" t="s">
        <v>192</v>
      </c>
      <c r="B14" s="24">
        <v>18392.9</v>
      </c>
      <c r="C14" s="24">
        <v>18335.8</v>
      </c>
      <c r="D14" s="19">
        <f t="shared" si="0"/>
        <v>57.10000000000218</v>
      </c>
      <c r="E14" s="19">
        <f t="shared" si="1"/>
        <v>99.68955412142728</v>
      </c>
      <c r="F14" s="63">
        <f t="shared" si="2"/>
        <v>1.2256844114317706</v>
      </c>
    </row>
    <row r="15" spans="1:6" ht="26.25" customHeight="1">
      <c r="A15" s="51" t="s">
        <v>182</v>
      </c>
      <c r="B15" s="74">
        <v>44033</v>
      </c>
      <c r="C15" s="24">
        <v>42523.7</v>
      </c>
      <c r="D15" s="19">
        <f t="shared" si="0"/>
        <v>1509.300000000003</v>
      </c>
      <c r="E15" s="19">
        <f t="shared" si="1"/>
        <v>96.57234346967046</v>
      </c>
      <c r="F15" s="63">
        <f t="shared" si="2"/>
        <v>2.8425613393689497</v>
      </c>
    </row>
    <row r="16" spans="1:6" ht="18" customHeight="1">
      <c r="A16" s="51" t="s">
        <v>183</v>
      </c>
      <c r="B16" s="24">
        <v>33861.5</v>
      </c>
      <c r="C16" s="24">
        <v>33732.8</v>
      </c>
      <c r="D16" s="19">
        <f t="shared" si="0"/>
        <v>128.6999999999971</v>
      </c>
      <c r="E16" s="19">
        <f t="shared" si="1"/>
        <v>99.61992233067053</v>
      </c>
      <c r="F16" s="63">
        <f t="shared" si="2"/>
        <v>2.25492027148778</v>
      </c>
    </row>
    <row r="17" spans="1:6" ht="18" customHeight="1">
      <c r="A17" s="51" t="s">
        <v>188</v>
      </c>
      <c r="B17" s="24">
        <v>20294</v>
      </c>
      <c r="C17" s="24">
        <v>19876.3</v>
      </c>
      <c r="D17" s="19">
        <f t="shared" si="0"/>
        <v>417.7000000000007</v>
      </c>
      <c r="E17" s="19">
        <f t="shared" si="1"/>
        <v>97.94175618409382</v>
      </c>
      <c r="F17" s="63">
        <f t="shared" si="2"/>
        <v>1.328661474652936</v>
      </c>
    </row>
    <row r="18" spans="1:6" ht="24" customHeight="1">
      <c r="A18" s="51" t="s">
        <v>115</v>
      </c>
      <c r="B18" s="24">
        <v>15350.5</v>
      </c>
      <c r="C18" s="24">
        <v>15106.3</v>
      </c>
      <c r="D18" s="19">
        <f t="shared" si="0"/>
        <v>244.20000000000073</v>
      </c>
      <c r="E18" s="19">
        <f t="shared" si="1"/>
        <v>98.4091723396632</v>
      </c>
      <c r="F18" s="63">
        <f t="shared" si="2"/>
        <v>1.0098035768503015</v>
      </c>
    </row>
    <row r="19" spans="1:6" ht="18" customHeight="1">
      <c r="A19" s="51" t="s">
        <v>189</v>
      </c>
      <c r="B19" s="24">
        <v>39993</v>
      </c>
      <c r="C19" s="24">
        <v>38988.7</v>
      </c>
      <c r="D19" s="19">
        <f t="shared" si="0"/>
        <v>1004.3000000000029</v>
      </c>
      <c r="E19" s="19">
        <f t="shared" si="1"/>
        <v>97.48881054184481</v>
      </c>
      <c r="F19" s="63">
        <f t="shared" si="2"/>
        <v>2.6062588930938313</v>
      </c>
    </row>
    <row r="20" spans="1:6" ht="18" customHeight="1">
      <c r="A20" s="51" t="s">
        <v>190</v>
      </c>
      <c r="B20" s="24">
        <v>27424.4</v>
      </c>
      <c r="C20" s="24">
        <v>27409.7</v>
      </c>
      <c r="D20" s="19">
        <f t="shared" si="0"/>
        <v>14.700000000000728</v>
      </c>
      <c r="E20" s="19">
        <f t="shared" si="1"/>
        <v>99.94639809804407</v>
      </c>
      <c r="F20" s="63">
        <f t="shared" si="2"/>
        <v>1.832243044318841</v>
      </c>
    </row>
    <row r="21" spans="1:6" ht="24.75" customHeight="1">
      <c r="A21" s="51" t="s">
        <v>116</v>
      </c>
      <c r="B21" s="24">
        <v>8627.7</v>
      </c>
      <c r="C21" s="24">
        <v>8596.3</v>
      </c>
      <c r="D21" s="19">
        <f t="shared" si="0"/>
        <v>31.400000000001455</v>
      </c>
      <c r="E21" s="19">
        <f t="shared" si="1"/>
        <v>99.63605595929388</v>
      </c>
      <c r="F21" s="63">
        <f t="shared" si="2"/>
        <v>0.5746327351951336</v>
      </c>
    </row>
    <row r="22" spans="1:6" ht="24.75" customHeight="1">
      <c r="A22" s="51" t="s">
        <v>223</v>
      </c>
      <c r="B22" s="24">
        <v>18383.5</v>
      </c>
      <c r="C22" s="24">
        <v>18354.5</v>
      </c>
      <c r="D22" s="19">
        <f t="shared" si="0"/>
        <v>29</v>
      </c>
      <c r="E22" s="19">
        <f t="shared" si="1"/>
        <v>99.84224984360975</v>
      </c>
      <c r="F22" s="63">
        <f t="shared" si="2"/>
        <v>1.2269344413455883</v>
      </c>
    </row>
    <row r="23" spans="1:6" ht="24.75" customHeight="1">
      <c r="A23" s="51" t="s">
        <v>224</v>
      </c>
      <c r="B23" s="24">
        <v>51726.1</v>
      </c>
      <c r="C23" s="24">
        <v>50355.2</v>
      </c>
      <c r="D23" s="19">
        <f t="shared" si="0"/>
        <v>1370.9000000000015</v>
      </c>
      <c r="E23" s="19">
        <f t="shared" si="1"/>
        <v>97.34969386827926</v>
      </c>
      <c r="F23" s="63">
        <f t="shared" si="2"/>
        <v>3.3660698564845326</v>
      </c>
    </row>
    <row r="24" spans="1:6" ht="25.5" customHeight="1">
      <c r="A24" s="51" t="s">
        <v>193</v>
      </c>
      <c r="B24" s="24">
        <v>2841.3</v>
      </c>
      <c r="C24" s="24">
        <v>2841.2</v>
      </c>
      <c r="D24" s="19">
        <f t="shared" si="0"/>
        <v>0.1000000000003638</v>
      </c>
      <c r="E24" s="19">
        <f t="shared" si="1"/>
        <v>99.99648048428536</v>
      </c>
      <c r="F24" s="63">
        <f t="shared" si="2"/>
        <v>0.18992433107690676</v>
      </c>
    </row>
    <row r="25" spans="1:6" ht="21" customHeight="1">
      <c r="A25" s="51" t="s">
        <v>191</v>
      </c>
      <c r="B25" s="24">
        <v>5587.4</v>
      </c>
      <c r="C25" s="24">
        <v>5314</v>
      </c>
      <c r="D25" s="19">
        <f t="shared" si="0"/>
        <v>273.39999999999964</v>
      </c>
      <c r="E25" s="19">
        <f t="shared" si="1"/>
        <v>95.1068475498443</v>
      </c>
      <c r="F25" s="63">
        <f t="shared" si="2"/>
        <v>0.35522240438641506</v>
      </c>
    </row>
    <row r="26" spans="1:6" ht="21" customHeight="1">
      <c r="A26" s="51" t="s">
        <v>178</v>
      </c>
      <c r="B26" s="24">
        <v>158054.7</v>
      </c>
      <c r="C26" s="24">
        <v>123325.5</v>
      </c>
      <c r="D26" s="19">
        <f t="shared" si="0"/>
        <v>34729.20000000001</v>
      </c>
      <c r="E26" s="19">
        <f t="shared" si="1"/>
        <v>78.02710074423601</v>
      </c>
      <c r="F26" s="63">
        <f t="shared" si="2"/>
        <v>8.243880435106668</v>
      </c>
    </row>
    <row r="27" spans="1:6" ht="21" customHeight="1">
      <c r="A27" s="51" t="s">
        <v>225</v>
      </c>
      <c r="B27" s="24">
        <v>585765.1</v>
      </c>
      <c r="C27" s="24">
        <v>574549.6</v>
      </c>
      <c r="D27" s="19">
        <f t="shared" si="0"/>
        <v>11215.5</v>
      </c>
      <c r="E27" s="19">
        <f t="shared" si="1"/>
        <v>98.08532464634715</v>
      </c>
      <c r="F27" s="63">
        <f t="shared" si="2"/>
        <v>38.40664101453764</v>
      </c>
    </row>
    <row r="28" spans="1:6" ht="21" customHeight="1">
      <c r="A28" s="51" t="s">
        <v>226</v>
      </c>
      <c r="B28" s="24">
        <v>59730.7</v>
      </c>
      <c r="C28" s="24">
        <v>57187.1</v>
      </c>
      <c r="D28" s="19">
        <f>B28-C28</f>
        <v>2543.5999999999985</v>
      </c>
      <c r="E28" s="19">
        <f>C28/B28*100</f>
        <v>95.74155333856794</v>
      </c>
      <c r="F28" s="63">
        <f>C28/$C$29*100</f>
        <v>3.82275859275242</v>
      </c>
    </row>
    <row r="29" spans="1:6" ht="22.5" customHeight="1">
      <c r="A29" s="64" t="s">
        <v>0</v>
      </c>
      <c r="B29" s="25">
        <f>SUM(B5:B28)</f>
        <v>1552376.3</v>
      </c>
      <c r="C29" s="25">
        <f>SUM(C5:C28)</f>
        <v>1495964.2000000002</v>
      </c>
      <c r="D29" s="25">
        <f t="shared" si="0"/>
        <v>56412.09999999986</v>
      </c>
      <c r="E29" s="25">
        <f t="shared" si="1"/>
        <v>96.3660808271809</v>
      </c>
      <c r="F29" s="65">
        <f t="shared" si="2"/>
        <v>100</v>
      </c>
    </row>
    <row r="30" ht="18" customHeight="1"/>
    <row r="31" ht="38.25" customHeight="1"/>
    <row r="32" ht="33" customHeight="1"/>
    <row r="33" ht="18" customHeight="1"/>
    <row r="34" ht="18" customHeight="1"/>
    <row r="35" ht="18" customHeight="1"/>
  </sheetData>
  <sheetProtection/>
  <mergeCells count="1">
    <mergeCell ref="A2:F2"/>
  </mergeCells>
  <printOptions/>
  <pageMargins left="0.5118110236220472" right="0" top="0.5905511811023623" bottom="0" header="0" footer="0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0.7109375" style="18" customWidth="1"/>
    <col min="2" max="2" width="12.28125" style="11" customWidth="1"/>
    <col min="3" max="3" width="12.00390625" style="12" customWidth="1"/>
    <col min="4" max="4" width="11.7109375" style="11" customWidth="1"/>
    <col min="5" max="5" width="11.421875" style="11" customWidth="1"/>
    <col min="6" max="6" width="9.8515625" style="11" customWidth="1"/>
    <col min="7" max="9" width="8.8515625" style="11" customWidth="1"/>
    <col min="10" max="10" width="13.00390625" style="11" customWidth="1"/>
    <col min="11" max="11" width="38.00390625" style="11" customWidth="1"/>
    <col min="12" max="14" width="8.8515625" style="11" customWidth="1"/>
    <col min="15" max="15" width="15.28125" style="11" customWidth="1"/>
    <col min="16" max="16" width="25.57421875" style="11" customWidth="1"/>
    <col min="17" max="17" width="10.57421875" style="11" customWidth="1"/>
    <col min="18" max="18" width="11.00390625" style="11" customWidth="1"/>
    <col min="19" max="16384" width="8.8515625" style="11" customWidth="1"/>
  </cols>
  <sheetData>
    <row r="1" spans="1:6" s="6" customFormat="1" ht="12.75">
      <c r="A1" s="40"/>
      <c r="C1" s="7"/>
      <c r="D1" s="46"/>
      <c r="E1" s="46"/>
      <c r="F1" s="16" t="s">
        <v>227</v>
      </c>
    </row>
    <row r="2" spans="1:5" s="6" customFormat="1" ht="12.75">
      <c r="A2" s="41"/>
      <c r="B2" s="9"/>
      <c r="C2" s="10"/>
      <c r="D2" s="9"/>
      <c r="E2" s="9"/>
    </row>
    <row r="3" spans="1:6" s="6" customFormat="1" ht="22.5" customHeight="1">
      <c r="A3" s="41"/>
      <c r="B3" s="9"/>
      <c r="C3" s="10"/>
      <c r="D3" s="9"/>
      <c r="E3" s="9"/>
      <c r="F3" s="8"/>
    </row>
    <row r="4" spans="1:6" s="6" customFormat="1" ht="48" customHeight="1">
      <c r="A4" s="87" t="s">
        <v>209</v>
      </c>
      <c r="B4" s="87"/>
      <c r="C4" s="87"/>
      <c r="D4" s="87"/>
      <c r="E4" s="87"/>
      <c r="F4" s="87"/>
    </row>
    <row r="5" spans="1:6" s="6" customFormat="1" ht="23.25" customHeight="1">
      <c r="A5" s="42"/>
      <c r="B5" s="39"/>
      <c r="C5" s="39"/>
      <c r="D5" s="39"/>
      <c r="E5" s="39"/>
      <c r="F5" s="39"/>
    </row>
    <row r="6" spans="1:6" ht="34.5" customHeight="1">
      <c r="A6" s="49" t="s">
        <v>89</v>
      </c>
      <c r="B6" s="49" t="s">
        <v>205</v>
      </c>
      <c r="C6" s="50" t="s">
        <v>137</v>
      </c>
      <c r="D6" s="50" t="s">
        <v>138</v>
      </c>
      <c r="E6" s="29" t="s">
        <v>139</v>
      </c>
      <c r="F6" s="29" t="s">
        <v>62</v>
      </c>
    </row>
    <row r="7" spans="1:6" s="45" customFormat="1" ht="39" customHeight="1">
      <c r="A7" s="67" t="s">
        <v>213</v>
      </c>
      <c r="B7" s="68">
        <v>103.8</v>
      </c>
      <c r="C7" s="68">
        <v>103.8</v>
      </c>
      <c r="D7" s="55">
        <f>B7-C7</f>
        <v>0</v>
      </c>
      <c r="E7" s="55">
        <f>C7/$B$7*100</f>
        <v>100</v>
      </c>
      <c r="F7" s="55">
        <f>C7/C14*100</f>
        <v>0.007749458079202</v>
      </c>
    </row>
    <row r="8" spans="1:6" ht="48.75" customHeight="1">
      <c r="A8" s="67" t="s">
        <v>214</v>
      </c>
      <c r="B8" s="68">
        <v>130034.1</v>
      </c>
      <c r="C8" s="68">
        <v>126030.6</v>
      </c>
      <c r="D8" s="56">
        <f aca="true" t="shared" si="0" ref="D8:D13">B8-C8</f>
        <v>4003.5</v>
      </c>
      <c r="E8" s="55">
        <f aca="true" t="shared" si="1" ref="E8:E14">C8/B8*100</f>
        <v>96.92119221035098</v>
      </c>
      <c r="F8" s="55">
        <f aca="true" t="shared" si="2" ref="F8:F14">C8/$C$14*100</f>
        <v>9.40914115025699</v>
      </c>
    </row>
    <row r="9" spans="1:6" ht="48.75" customHeight="1">
      <c r="A9" s="67" t="s">
        <v>194</v>
      </c>
      <c r="B9" s="68">
        <v>9368.9</v>
      </c>
      <c r="C9" s="68">
        <v>8874.6</v>
      </c>
      <c r="D9" s="56">
        <f t="shared" si="0"/>
        <v>494.2999999999993</v>
      </c>
      <c r="E9" s="55">
        <f t="shared" si="1"/>
        <v>94.7240337713072</v>
      </c>
      <c r="F9" s="55">
        <f t="shared" si="2"/>
        <v>0.6625562684940854</v>
      </c>
    </row>
    <row r="10" spans="1:6" ht="52.5" customHeight="1">
      <c r="A10" s="67" t="s">
        <v>215</v>
      </c>
      <c r="B10" s="68">
        <v>980023.6</v>
      </c>
      <c r="C10" s="68">
        <v>959502.1</v>
      </c>
      <c r="D10" s="56">
        <f t="shared" si="0"/>
        <v>20521.5</v>
      </c>
      <c r="E10" s="55">
        <f t="shared" si="1"/>
        <v>97.90601981421672</v>
      </c>
      <c r="F10" s="55">
        <f t="shared" si="2"/>
        <v>71.63411657857692</v>
      </c>
    </row>
    <row r="11" spans="1:6" ht="48.75" customHeight="1">
      <c r="A11" s="67" t="s">
        <v>216</v>
      </c>
      <c r="B11" s="68">
        <v>12.5</v>
      </c>
      <c r="C11" s="68">
        <v>12.5</v>
      </c>
      <c r="D11" s="56">
        <f t="shared" si="0"/>
        <v>0</v>
      </c>
      <c r="E11" s="55">
        <f t="shared" si="1"/>
        <v>100</v>
      </c>
      <c r="F11" s="55">
        <f t="shared" si="2"/>
        <v>0.0009332199035647881</v>
      </c>
    </row>
    <row r="12" spans="1:6" ht="48.75" customHeight="1">
      <c r="A12" s="67" t="s">
        <v>217</v>
      </c>
      <c r="B12" s="68">
        <v>206073.5</v>
      </c>
      <c r="C12" s="68">
        <v>205767.7</v>
      </c>
      <c r="D12" s="56">
        <f t="shared" si="0"/>
        <v>305.79999999998836</v>
      </c>
      <c r="E12" s="55">
        <f t="shared" si="1"/>
        <v>99.85160634433832</v>
      </c>
      <c r="F12" s="55">
        <f t="shared" si="2"/>
        <v>15.36212105205986</v>
      </c>
    </row>
    <row r="13" spans="1:6" ht="58.5" customHeight="1">
      <c r="A13" s="67" t="s">
        <v>218</v>
      </c>
      <c r="B13" s="68">
        <v>40165</v>
      </c>
      <c r="C13" s="68">
        <v>39157.2</v>
      </c>
      <c r="D13" s="56">
        <f t="shared" si="0"/>
        <v>1007.8000000000029</v>
      </c>
      <c r="E13" s="55">
        <f t="shared" si="1"/>
        <v>97.49085024274865</v>
      </c>
      <c r="F13" s="55">
        <f t="shared" si="2"/>
        <v>2.923382272629369</v>
      </c>
    </row>
    <row r="14" spans="1:6" s="18" customFormat="1" ht="24" customHeight="1">
      <c r="A14" s="101" t="s">
        <v>228</v>
      </c>
      <c r="B14" s="102">
        <f>SUM(B7:B13)</f>
        <v>1365781.4</v>
      </c>
      <c r="C14" s="102">
        <f>SUM(C7:C13)</f>
        <v>1339448.5</v>
      </c>
      <c r="D14" s="103">
        <f>B14-C14</f>
        <v>26332.899999999907</v>
      </c>
      <c r="E14" s="103">
        <f t="shared" si="1"/>
        <v>98.07195353517042</v>
      </c>
      <c r="F14" s="103">
        <f t="shared" si="2"/>
        <v>100</v>
      </c>
    </row>
  </sheetData>
  <sheetProtection/>
  <mergeCells count="1">
    <mergeCell ref="A4:F4"/>
  </mergeCells>
  <printOptions/>
  <pageMargins left="0.3937007874015748" right="0" top="0.5905511811023623" bottom="0.1968503937007874" header="0" footer="0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6" sqref="A16:F16"/>
    </sheetView>
  </sheetViews>
  <sheetFormatPr defaultColWidth="9.140625" defaultRowHeight="12.75"/>
  <cols>
    <col min="1" max="1" width="30.7109375" style="3" customWidth="1"/>
    <col min="2" max="2" width="10.00390625" style="4" customWidth="1"/>
    <col min="3" max="3" width="8.00390625" style="4" customWidth="1"/>
    <col min="4" max="4" width="10.00390625" style="4" customWidth="1"/>
    <col min="5" max="5" width="8.00390625" style="4" customWidth="1"/>
    <col min="6" max="6" width="9.8515625" style="4" customWidth="1"/>
    <col min="7" max="7" width="8.8515625" style="4" customWidth="1"/>
    <col min="8" max="8" width="11.28125" style="3" customWidth="1"/>
    <col min="9" max="16384" width="8.8515625" style="3" customWidth="1"/>
  </cols>
  <sheetData>
    <row r="1" spans="1:7" ht="13.5">
      <c r="A1" s="26"/>
      <c r="B1" s="27"/>
      <c r="C1" s="27"/>
      <c r="D1" s="47"/>
      <c r="E1" s="47"/>
      <c r="F1" s="47"/>
      <c r="G1" s="48" t="s">
        <v>229</v>
      </c>
    </row>
    <row r="2" ht="26.25" customHeight="1"/>
    <row r="4" spans="1:7" s="5" customFormat="1" ht="18" customHeight="1">
      <c r="A4" s="92" t="s">
        <v>92</v>
      </c>
      <c r="B4" s="92"/>
      <c r="C4" s="92"/>
      <c r="D4" s="92"/>
      <c r="E4" s="92"/>
      <c r="F4" s="92"/>
      <c r="G4" s="44"/>
    </row>
    <row r="5" spans="1:7" ht="30" customHeight="1">
      <c r="A5" s="92" t="s">
        <v>210</v>
      </c>
      <c r="B5" s="92"/>
      <c r="C5" s="92"/>
      <c r="D5" s="92"/>
      <c r="E5" s="92"/>
      <c r="F5" s="92"/>
      <c r="G5" s="44"/>
    </row>
    <row r="6" spans="1:7" ht="9.75" customHeight="1">
      <c r="A6" s="75"/>
      <c r="B6" s="75"/>
      <c r="C6" s="75"/>
      <c r="D6" s="75"/>
      <c r="E6" s="75"/>
      <c r="F6" s="75"/>
      <c r="G6" s="75"/>
    </row>
    <row r="7" spans="1:7" ht="33" customHeight="1">
      <c r="A7" s="89" t="s">
        <v>93</v>
      </c>
      <c r="B7" s="90" t="s">
        <v>195</v>
      </c>
      <c r="C7" s="91"/>
      <c r="D7" s="90" t="s">
        <v>211</v>
      </c>
      <c r="E7" s="91"/>
      <c r="F7" s="93" t="s">
        <v>101</v>
      </c>
      <c r="G7" s="93"/>
    </row>
    <row r="8" spans="1:7" ht="42" customHeight="1">
      <c r="A8" s="89"/>
      <c r="B8" s="77" t="s">
        <v>94</v>
      </c>
      <c r="C8" s="77" t="s">
        <v>95</v>
      </c>
      <c r="D8" s="78" t="s">
        <v>94</v>
      </c>
      <c r="E8" s="78" t="s">
        <v>95</v>
      </c>
      <c r="F8" s="79" t="s">
        <v>103</v>
      </c>
      <c r="G8" s="79" t="s">
        <v>104</v>
      </c>
    </row>
    <row r="9" spans="1:7" s="28" customFormat="1" ht="9" customHeight="1">
      <c r="A9" s="80">
        <v>1</v>
      </c>
      <c r="B9" s="80">
        <v>4</v>
      </c>
      <c r="C9" s="80">
        <v>5</v>
      </c>
      <c r="D9" s="81">
        <v>4</v>
      </c>
      <c r="E9" s="81">
        <v>5</v>
      </c>
      <c r="F9" s="81" t="s">
        <v>102</v>
      </c>
      <c r="G9" s="81">
        <v>7</v>
      </c>
    </row>
    <row r="10" spans="1:7" ht="12.75" customHeight="1">
      <c r="A10" s="32" t="s">
        <v>96</v>
      </c>
      <c r="B10" s="82">
        <v>20.6</v>
      </c>
      <c r="C10" s="83">
        <f>B10/$B$13*100</f>
        <v>10.269192422731804</v>
      </c>
      <c r="D10" s="82">
        <f>D22</f>
        <v>60.2</v>
      </c>
      <c r="E10" s="82">
        <f>D10/$D$13*100</f>
        <v>17.126600284495023</v>
      </c>
      <c r="F10" s="82">
        <f>D10-B10</f>
        <v>39.6</v>
      </c>
      <c r="G10" s="84">
        <f>F10/B10*100</f>
        <v>192.23300970873788</v>
      </c>
    </row>
    <row r="11" spans="1:7" ht="14.25">
      <c r="A11" s="32" t="s">
        <v>97</v>
      </c>
      <c r="B11" s="82">
        <v>154.3</v>
      </c>
      <c r="C11" s="83">
        <f>B11/$B$13*100</f>
        <v>76.91924227318046</v>
      </c>
      <c r="D11" s="82">
        <f>D25</f>
        <v>159.3</v>
      </c>
      <c r="E11" s="82">
        <f>D11/$D$13*100</f>
        <v>45.32005689900427</v>
      </c>
      <c r="F11" s="82">
        <f>D11-B11</f>
        <v>5</v>
      </c>
      <c r="G11" s="84">
        <f>F11/B11*100</f>
        <v>3.240440699935191</v>
      </c>
    </row>
    <row r="12" spans="1:7" ht="14.25">
      <c r="A12" s="32" t="s">
        <v>98</v>
      </c>
      <c r="B12" s="82">
        <v>25.700000000000003</v>
      </c>
      <c r="C12" s="83">
        <f>B12/$B$13*100</f>
        <v>12.811565304087738</v>
      </c>
      <c r="D12" s="82">
        <f>D28</f>
        <v>132</v>
      </c>
      <c r="E12" s="82">
        <f>D12/$D$13*100</f>
        <v>37.55334281650071</v>
      </c>
      <c r="F12" s="82">
        <f>D12-B12</f>
        <v>106.3</v>
      </c>
      <c r="G12" s="84">
        <f>F12/B12*100</f>
        <v>413.6186770428015</v>
      </c>
    </row>
    <row r="13" spans="1:7" ht="14.25">
      <c r="A13" s="33" t="s">
        <v>99</v>
      </c>
      <c r="B13" s="30">
        <f>B10+B11+B12</f>
        <v>200.60000000000002</v>
      </c>
      <c r="C13" s="31">
        <f>SUM(C10:C12)</f>
        <v>100</v>
      </c>
      <c r="D13" s="30">
        <f>D10+D11+D12</f>
        <v>351.5</v>
      </c>
      <c r="E13" s="31">
        <f>SUM(E10:E12)</f>
        <v>100</v>
      </c>
      <c r="F13" s="30">
        <f>D13-B13</f>
        <v>150.89999999999998</v>
      </c>
      <c r="G13" s="31">
        <f>F13/B13*100</f>
        <v>75.22432701894314</v>
      </c>
    </row>
    <row r="14" spans="1:7" ht="13.5">
      <c r="A14" s="76"/>
      <c r="B14" s="88"/>
      <c r="C14" s="88"/>
      <c r="D14" s="76"/>
      <c r="E14" s="76"/>
      <c r="F14" s="85"/>
      <c r="G14" s="76"/>
    </row>
    <row r="15" spans="1:7" ht="27" customHeight="1">
      <c r="A15" s="75"/>
      <c r="B15" s="76"/>
      <c r="C15" s="76"/>
      <c r="D15" s="76"/>
      <c r="E15" s="76"/>
      <c r="F15" s="76"/>
      <c r="G15" s="76"/>
    </row>
    <row r="16" spans="1:7" s="5" customFormat="1" ht="18" customHeight="1">
      <c r="A16" s="92" t="s">
        <v>92</v>
      </c>
      <c r="B16" s="92"/>
      <c r="C16" s="92"/>
      <c r="D16" s="92"/>
      <c r="E16" s="92"/>
      <c r="F16" s="92"/>
      <c r="G16" s="44"/>
    </row>
    <row r="17" spans="1:7" ht="30" customHeight="1">
      <c r="A17" s="92" t="s">
        <v>212</v>
      </c>
      <c r="B17" s="92"/>
      <c r="C17" s="92"/>
      <c r="D17" s="92"/>
      <c r="E17" s="92"/>
      <c r="F17" s="92"/>
      <c r="G17" s="44"/>
    </row>
    <row r="18" spans="1:7" ht="11.25" customHeight="1">
      <c r="A18" s="75"/>
      <c r="B18" s="75"/>
      <c r="C18" s="75"/>
      <c r="D18" s="75"/>
      <c r="E18" s="75"/>
      <c r="F18" s="75"/>
      <c r="G18" s="75"/>
    </row>
    <row r="19" spans="1:7" s="1" customFormat="1" ht="28.5" customHeight="1">
      <c r="A19" s="89" t="s">
        <v>117</v>
      </c>
      <c r="B19" s="90" t="s">
        <v>195</v>
      </c>
      <c r="C19" s="91"/>
      <c r="D19" s="90" t="s">
        <v>211</v>
      </c>
      <c r="E19" s="91"/>
      <c r="F19" s="90" t="s">
        <v>101</v>
      </c>
      <c r="G19" s="91"/>
    </row>
    <row r="20" spans="1:7" s="1" customFormat="1" ht="34.5" customHeight="1">
      <c r="A20" s="89"/>
      <c r="B20" s="77" t="s">
        <v>94</v>
      </c>
      <c r="C20" s="77" t="s">
        <v>95</v>
      </c>
      <c r="D20" s="77" t="s">
        <v>94</v>
      </c>
      <c r="E20" s="77" t="s">
        <v>95</v>
      </c>
      <c r="F20" s="77" t="s">
        <v>103</v>
      </c>
      <c r="G20" s="77" t="s">
        <v>104</v>
      </c>
    </row>
    <row r="21" spans="1:7" s="2" customFormat="1" ht="9.75">
      <c r="A21" s="80">
        <v>1</v>
      </c>
      <c r="B21" s="80">
        <v>4</v>
      </c>
      <c r="C21" s="80">
        <v>5</v>
      </c>
      <c r="D21" s="80">
        <v>4</v>
      </c>
      <c r="E21" s="80">
        <v>5</v>
      </c>
      <c r="F21" s="80" t="s">
        <v>102</v>
      </c>
      <c r="G21" s="80">
        <v>7</v>
      </c>
    </row>
    <row r="22" spans="1:7" s="1" customFormat="1" ht="18" customHeight="1">
      <c r="A22" s="34" t="s">
        <v>96</v>
      </c>
      <c r="B22" s="35">
        <f>SUM(B23:B24)</f>
        <v>20.6</v>
      </c>
      <c r="C22" s="35">
        <f>B22/$D$31*100</f>
        <v>5.860597439544808</v>
      </c>
      <c r="D22" s="35">
        <f>SUM(D23:D24)</f>
        <v>60.2</v>
      </c>
      <c r="E22" s="35">
        <f aca="true" t="shared" si="0" ref="E22:E31">D22/$D$31*100</f>
        <v>17.126600284495023</v>
      </c>
      <c r="F22" s="35">
        <f>D22-B22</f>
        <v>39.6</v>
      </c>
      <c r="G22" s="35">
        <f>F22/B22*100</f>
        <v>192.23300970873788</v>
      </c>
    </row>
    <row r="23" spans="1:7" s="1" customFormat="1" ht="18" customHeight="1">
      <c r="A23" s="32" t="s">
        <v>100</v>
      </c>
      <c r="B23" s="37">
        <v>13.8</v>
      </c>
      <c r="C23" s="38">
        <f>B23/$D$31*100</f>
        <v>3.926031294452347</v>
      </c>
      <c r="D23" s="37">
        <v>25.6</v>
      </c>
      <c r="E23" s="38">
        <f t="shared" si="0"/>
        <v>7.283072546230442</v>
      </c>
      <c r="F23" s="38">
        <f aca="true" t="shared" si="1" ref="F23:F33">D23-B23</f>
        <v>11.8</v>
      </c>
      <c r="G23" s="38">
        <f aca="true" t="shared" si="2" ref="G23:G31">F23/B23*100</f>
        <v>85.5072463768116</v>
      </c>
    </row>
    <row r="24" spans="1:7" s="1" customFormat="1" ht="18" customHeight="1">
      <c r="A24" s="32" t="s">
        <v>118</v>
      </c>
      <c r="B24" s="37">
        <v>6.8</v>
      </c>
      <c r="C24" s="38">
        <f>B24/$D$31*100</f>
        <v>1.9345661450924607</v>
      </c>
      <c r="D24" s="37">
        <v>34.6</v>
      </c>
      <c r="E24" s="38">
        <f t="shared" si="0"/>
        <v>9.84352773826458</v>
      </c>
      <c r="F24" s="38">
        <f t="shared" si="1"/>
        <v>27.8</v>
      </c>
      <c r="G24" s="38">
        <f t="shared" si="2"/>
        <v>408.82352941176475</v>
      </c>
    </row>
    <row r="25" spans="1:7" s="1" customFormat="1" ht="18" customHeight="1">
      <c r="A25" s="34" t="s">
        <v>97</v>
      </c>
      <c r="B25" s="35">
        <f>SUM(B26:B27)</f>
        <v>154.3</v>
      </c>
      <c r="C25" s="35">
        <v>0</v>
      </c>
      <c r="D25" s="35">
        <f>SUM(D26:D27)</f>
        <v>159.3</v>
      </c>
      <c r="E25" s="35">
        <f t="shared" si="0"/>
        <v>45.32005689900427</v>
      </c>
      <c r="F25" s="35">
        <f t="shared" si="1"/>
        <v>5</v>
      </c>
      <c r="G25" s="35">
        <f t="shared" si="2"/>
        <v>3.240440699935191</v>
      </c>
    </row>
    <row r="26" spans="1:7" s="1" customFormat="1" ht="18" customHeight="1">
      <c r="A26" s="32" t="s">
        <v>100</v>
      </c>
      <c r="B26" s="37">
        <v>154.3</v>
      </c>
      <c r="C26" s="38">
        <f aca="true" t="shared" si="3" ref="C26:C31">B26/$D$31*100</f>
        <v>43.89758179231863</v>
      </c>
      <c r="D26" s="37">
        <v>159.3</v>
      </c>
      <c r="E26" s="38">
        <f t="shared" si="0"/>
        <v>45.32005689900427</v>
      </c>
      <c r="F26" s="38">
        <f>D26-B26</f>
        <v>5</v>
      </c>
      <c r="G26" s="38">
        <f t="shared" si="2"/>
        <v>3.240440699935191</v>
      </c>
    </row>
    <row r="27" spans="1:7" s="36" customFormat="1" ht="18" customHeight="1">
      <c r="A27" s="32" t="s">
        <v>118</v>
      </c>
      <c r="B27" s="37">
        <v>0</v>
      </c>
      <c r="C27" s="38">
        <f t="shared" si="3"/>
        <v>0</v>
      </c>
      <c r="D27" s="37">
        <v>0</v>
      </c>
      <c r="E27" s="38">
        <f t="shared" si="0"/>
        <v>0</v>
      </c>
      <c r="F27" s="38">
        <f t="shared" si="1"/>
        <v>0</v>
      </c>
      <c r="G27" s="38" t="e">
        <f t="shared" si="2"/>
        <v>#DIV/0!</v>
      </c>
    </row>
    <row r="28" spans="1:7" s="1" customFormat="1" ht="18" customHeight="1">
      <c r="A28" s="34" t="s">
        <v>98</v>
      </c>
      <c r="B28" s="35">
        <f>SUM(B29:B30)</f>
        <v>25.700000000000003</v>
      </c>
      <c r="C28" s="35">
        <f t="shared" si="3"/>
        <v>7.311522048364154</v>
      </c>
      <c r="D28" s="35">
        <f>SUM(D29:D30)</f>
        <v>132</v>
      </c>
      <c r="E28" s="35">
        <f t="shared" si="0"/>
        <v>37.55334281650071</v>
      </c>
      <c r="F28" s="35">
        <f t="shared" si="1"/>
        <v>106.3</v>
      </c>
      <c r="G28" s="35">
        <f t="shared" si="2"/>
        <v>413.6186770428015</v>
      </c>
    </row>
    <row r="29" spans="1:7" s="1" customFormat="1" ht="18" customHeight="1">
      <c r="A29" s="32" t="s">
        <v>100</v>
      </c>
      <c r="B29" s="37">
        <v>13.8</v>
      </c>
      <c r="C29" s="38">
        <f t="shared" si="3"/>
        <v>3.926031294452347</v>
      </c>
      <c r="D29" s="37">
        <v>1.2</v>
      </c>
      <c r="E29" s="38">
        <f t="shared" si="0"/>
        <v>0.34139402560455195</v>
      </c>
      <c r="F29" s="38">
        <f t="shared" si="1"/>
        <v>-12.600000000000001</v>
      </c>
      <c r="G29" s="38">
        <f t="shared" si="2"/>
        <v>-91.30434782608697</v>
      </c>
    </row>
    <row r="30" spans="1:7" s="1" customFormat="1" ht="18" customHeight="1">
      <c r="A30" s="32" t="s">
        <v>118</v>
      </c>
      <c r="B30" s="37">
        <v>11.9</v>
      </c>
      <c r="C30" s="38">
        <f t="shared" si="3"/>
        <v>3.3854907539118066</v>
      </c>
      <c r="D30" s="37">
        <v>130.8</v>
      </c>
      <c r="E30" s="38">
        <f t="shared" si="0"/>
        <v>37.21194879089616</v>
      </c>
      <c r="F30" s="38">
        <f t="shared" si="1"/>
        <v>118.9</v>
      </c>
      <c r="G30" s="38">
        <f t="shared" si="2"/>
        <v>999.1596638655462</v>
      </c>
    </row>
    <row r="31" spans="1:7" s="1" customFormat="1" ht="18" customHeight="1">
      <c r="A31" s="34" t="s">
        <v>99</v>
      </c>
      <c r="B31" s="35">
        <f>SUM(B22,B25,B28)</f>
        <v>200.60000000000002</v>
      </c>
      <c r="C31" s="35">
        <f t="shared" si="3"/>
        <v>57.069701280227605</v>
      </c>
      <c r="D31" s="35">
        <f>SUM(D22,D25,D28)</f>
        <v>351.5</v>
      </c>
      <c r="E31" s="35">
        <f t="shared" si="0"/>
        <v>100</v>
      </c>
      <c r="F31" s="35">
        <f t="shared" si="1"/>
        <v>150.89999999999998</v>
      </c>
      <c r="G31" s="35">
        <f t="shared" si="2"/>
        <v>75.22432701894314</v>
      </c>
    </row>
    <row r="32" spans="1:7" s="1" customFormat="1" ht="18" customHeight="1">
      <c r="A32" s="32" t="s">
        <v>100</v>
      </c>
      <c r="B32" s="37">
        <v>181.90000000000003</v>
      </c>
      <c r="C32" s="38">
        <f>SUM(C23,C26,C29)</f>
        <v>51.74964438122332</v>
      </c>
      <c r="D32" s="37">
        <f>SUM(D23,D26,D29)</f>
        <v>186.1</v>
      </c>
      <c r="E32" s="38">
        <f>SUM(E23,E26,E29)</f>
        <v>52.944523470839265</v>
      </c>
      <c r="F32" s="38">
        <f t="shared" si="1"/>
        <v>4.19999999999996</v>
      </c>
      <c r="G32" s="38">
        <f>F32/B32*100</f>
        <v>2.3089609675645737</v>
      </c>
    </row>
    <row r="33" spans="1:7" s="1" customFormat="1" ht="18" customHeight="1">
      <c r="A33" s="32" t="s">
        <v>118</v>
      </c>
      <c r="B33" s="37">
        <v>18.7</v>
      </c>
      <c r="C33" s="38">
        <f>SUM(C24,C27,C30)</f>
        <v>5.320056899004268</v>
      </c>
      <c r="D33" s="37">
        <f>SUM(D24,D27,D30)</f>
        <v>165.4</v>
      </c>
      <c r="E33" s="38">
        <f>SUM(E24,E27,E30)</f>
        <v>47.05547652916074</v>
      </c>
      <c r="F33" s="38">
        <f t="shared" si="1"/>
        <v>146.70000000000002</v>
      </c>
      <c r="G33" s="38">
        <f>F33/B33*100</f>
        <v>784.4919786096258</v>
      </c>
    </row>
    <row r="34" spans="1:7" ht="13.5">
      <c r="A34" s="75"/>
      <c r="B34" s="76"/>
      <c r="C34" s="76"/>
      <c r="D34" s="76"/>
      <c r="E34" s="76"/>
      <c r="F34" s="76"/>
      <c r="G34" s="76"/>
    </row>
    <row r="35" spans="1:7" ht="13.5">
      <c r="A35" s="75"/>
      <c r="B35" s="76"/>
      <c r="C35" s="76"/>
      <c r="D35" s="76"/>
      <c r="E35" s="76"/>
      <c r="F35" s="76"/>
      <c r="G35" s="76"/>
    </row>
  </sheetData>
  <sheetProtection/>
  <mergeCells count="13">
    <mergeCell ref="B7:C7"/>
    <mergeCell ref="D7:E7"/>
    <mergeCell ref="A7:A8"/>
    <mergeCell ref="F7:G7"/>
    <mergeCell ref="A4:F4"/>
    <mergeCell ref="A5:F5"/>
    <mergeCell ref="B14:C14"/>
    <mergeCell ref="A19:A20"/>
    <mergeCell ref="B19:C19"/>
    <mergeCell ref="D19:E19"/>
    <mergeCell ref="F19:G19"/>
    <mergeCell ref="A16:F16"/>
    <mergeCell ref="A17:F17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Лебедева Валентина О.</cp:lastModifiedBy>
  <cp:lastPrinted>2022-03-11T07:17:12Z</cp:lastPrinted>
  <dcterms:created xsi:type="dcterms:W3CDTF">2002-03-11T10:22:12Z</dcterms:created>
  <dcterms:modified xsi:type="dcterms:W3CDTF">2022-03-11T07:17:17Z</dcterms:modified>
  <cp:category/>
  <cp:version/>
  <cp:contentType/>
  <cp:contentStatus/>
</cp:coreProperties>
</file>