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20" windowWidth="14325" windowHeight="1209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<sst xmlns="http://schemas.openxmlformats.org/spreadsheetml/2006/main" count="49" uniqueCount="49">
  <si>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</si>
  <si>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</si>
  <si>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</si>
  <si>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</si>
  <si>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Невыясненные поступления</t>
  </si>
  <si>
    <t>Арендная плата за земли</t>
  </si>
  <si>
    <t>Доходы от перечисления части прибыли</t>
  </si>
  <si>
    <t>Налог на доходы физических лиц</t>
  </si>
  <si>
    <t>Всего доходов:</t>
  </si>
  <si>
    <t xml:space="preserve">Прочие неналоговые доходы </t>
  </si>
  <si>
    <t xml:space="preserve">Дотации </t>
  </si>
  <si>
    <t>Прочие поступления от использования имущества</t>
  </si>
  <si>
    <t xml:space="preserve">Земельный налог (по обязательствам до 01.01.2006) </t>
  </si>
  <si>
    <t>Единый сельскохозяйственный налог</t>
  </si>
  <si>
    <t xml:space="preserve">Субсидии </t>
  </si>
  <si>
    <t xml:space="preserve">Прочие доходы от оказания платных услуг </t>
  </si>
  <si>
    <t xml:space="preserve">  % исполнения</t>
  </si>
  <si>
    <t>Доходы от реализации  имущества</t>
  </si>
  <si>
    <t>Доходы от продажи земельных участков</t>
  </si>
  <si>
    <t xml:space="preserve">Единица измерения: </t>
  </si>
  <si>
    <t>Иные межбюджетные трансферты</t>
  </si>
  <si>
    <t>Штрафы</t>
  </si>
  <si>
    <t>Возврат остатков субсидий, субвенций и иных м.б. тр.</t>
  </si>
  <si>
    <t>Аренда имущества</t>
  </si>
  <si>
    <t>Итого налоговых и неналоговых доходов:</t>
  </si>
  <si>
    <t>Приложение 1</t>
  </si>
  <si>
    <t xml:space="preserve">тыс.руб. </t>
  </si>
  <si>
    <t>к пояснительной записке</t>
  </si>
  <si>
    <t>Доходы от экспл. и использ. имущ-ва автомоб.дорог</t>
  </si>
  <si>
    <t>Итого безвозмездные поступления от других бюджетов бюджетной системы:</t>
  </si>
  <si>
    <t>Итого безвозмездных поступлений:</t>
  </si>
  <si>
    <t>Доходы от уплаты акцизов на нефтепродукты</t>
  </si>
  <si>
    <t>налоговые и неналоговые</t>
  </si>
  <si>
    <t>общая</t>
  </si>
  <si>
    <t>рост "+", снижение "-"</t>
  </si>
  <si>
    <t>структура факт 2017</t>
  </si>
  <si>
    <t>Факт  2016 г.</t>
  </si>
  <si>
    <t>План 2017 г.</t>
  </si>
  <si>
    <t>к плану 2017 г.</t>
  </si>
  <si>
    <t>Субвенции</t>
  </si>
  <si>
    <t>Исполнение доходной части бюджета Сланцевского городского поселения на 01.10.2017 года.</t>
  </si>
  <si>
    <t>Факт 9 мес.    2016 г.</t>
  </si>
  <si>
    <t>План 9 мес.    2017 г.</t>
  </si>
  <si>
    <t>Факт 9 мес.       2017 г.</t>
  </si>
  <si>
    <t>факт 9 мес.     2017 г. к факту 9 мес.  2016 г.</t>
  </si>
  <si>
    <t>к плану       9 мес.    2017 г.</t>
  </si>
  <si>
    <t>к факту      9 мес.    2016 г.</t>
  </si>
  <si>
    <t>Доходы от возврата иными организациями остатков субсидий прошлых лет</t>
  </si>
  <si>
    <t>факт 9 мес.     2017 г. к плану 9 мес. 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</si>
</sst>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  <numFmt numFmtId="174" formatCode="[$-FC19]d\ mmmm\ yyyy\ &quot;г.&quot;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0.0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Narrow"/>
      <family val="2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Narrow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right" vertical="center" wrapText="1"/>
    </xf>
    <xf numFmtId="175" fontId="11" fillId="0" borderId="0" xfId="0" applyNumberFormat="1" applyFont="1" applyFill="1" applyBorder="1" applyAlignment="1">
      <alignment horizontal="right" vertical="center" wrapText="1"/>
    </xf>
    <xf numFmtId="172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/>
    </xf>
    <xf numFmtId="173" fontId="15" fillId="0" borderId="11" xfId="0" applyNumberFormat="1" applyFont="1" applyBorder="1" applyAlignment="1">
      <alignment horizontal="left" vertical="center"/>
    </xf>
    <xf numFmtId="175" fontId="15" fillId="0" borderId="12" xfId="0" applyNumberFormat="1" applyFont="1" applyFill="1" applyBorder="1" applyAlignment="1">
      <alignment horizontal="right" vertical="center" wrapText="1"/>
    </xf>
    <xf numFmtId="175" fontId="15" fillId="0" borderId="13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175" fontId="15" fillId="0" borderId="15" xfId="0" applyNumberFormat="1" applyFont="1" applyFill="1" applyBorder="1" applyAlignment="1">
      <alignment horizontal="right" vertical="center" wrapText="1"/>
    </xf>
    <xf numFmtId="175" fontId="15" fillId="0" borderId="16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/>
    </xf>
    <xf numFmtId="49" fontId="16" fillId="0" borderId="17" xfId="0" applyNumberFormat="1" applyFont="1" applyBorder="1" applyAlignment="1">
      <alignment horizontal="left" vertical="center"/>
    </xf>
    <xf numFmtId="175" fontId="16" fillId="0" borderId="18" xfId="0" applyNumberFormat="1" applyFont="1" applyFill="1" applyBorder="1" applyAlignment="1">
      <alignment horizontal="right" vertical="center" wrapText="1"/>
    </xf>
    <xf numFmtId="175" fontId="16" fillId="0" borderId="19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Border="1" applyAlignment="1">
      <alignment horizontal="left" vertical="center"/>
    </xf>
    <xf numFmtId="175" fontId="15" fillId="0" borderId="21" xfId="0" applyNumberFormat="1" applyFont="1" applyFill="1" applyBorder="1" applyAlignment="1">
      <alignment horizontal="right" vertical="center" wrapText="1"/>
    </xf>
    <xf numFmtId="175" fontId="15" fillId="0" borderId="22" xfId="0" applyNumberFormat="1" applyFont="1" applyFill="1" applyBorder="1" applyAlignment="1">
      <alignment horizontal="right" vertical="center" wrapText="1"/>
    </xf>
    <xf numFmtId="49" fontId="15" fillId="0" borderId="23" xfId="0" applyNumberFormat="1" applyFont="1" applyBorder="1" applyAlignment="1">
      <alignment horizontal="left" vertical="center"/>
    </xf>
    <xf numFmtId="175" fontId="15" fillId="0" borderId="24" xfId="0" applyNumberFormat="1" applyFont="1" applyFill="1" applyBorder="1" applyAlignment="1">
      <alignment horizontal="right" vertical="center" wrapText="1"/>
    </xf>
    <xf numFmtId="175" fontId="15" fillId="0" borderId="25" xfId="0" applyNumberFormat="1" applyFont="1" applyFill="1" applyBorder="1" applyAlignment="1">
      <alignment horizontal="right" vertical="center" wrapText="1"/>
    </xf>
    <xf numFmtId="49" fontId="15" fillId="0" borderId="26" xfId="0" applyNumberFormat="1" applyFont="1" applyBorder="1" applyAlignment="1">
      <alignment horizontal="left" vertical="center"/>
    </xf>
    <xf numFmtId="175" fontId="15" fillId="0" borderId="27" xfId="0" applyNumberFormat="1" applyFont="1" applyFill="1" applyBorder="1" applyAlignment="1">
      <alignment horizontal="right" vertical="center" wrapText="1"/>
    </xf>
    <xf numFmtId="175" fontId="15" fillId="0" borderId="28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4" fontId="21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5" fontId="15" fillId="0" borderId="33" xfId="0" applyNumberFormat="1" applyFont="1" applyFill="1" applyBorder="1" applyAlignment="1">
      <alignment horizontal="right" vertical="center" wrapText="1"/>
    </xf>
    <xf numFmtId="175" fontId="15" fillId="0" borderId="34" xfId="0" applyNumberFormat="1" applyFont="1" applyFill="1" applyBorder="1" applyAlignment="1">
      <alignment horizontal="right" vertical="center" wrapText="1"/>
    </xf>
    <xf numFmtId="175" fontId="14" fillId="0" borderId="35" xfId="0" applyNumberFormat="1" applyFont="1" applyFill="1" applyBorder="1" applyAlignment="1">
      <alignment horizontal="right" vertical="center" wrapText="1"/>
    </xf>
    <xf numFmtId="172" fontId="14" fillId="0" borderId="12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5" fontId="15" fillId="0" borderId="36" xfId="0" applyNumberFormat="1" applyFont="1" applyFill="1" applyBorder="1" applyAlignment="1">
      <alignment horizontal="right" vertical="center" wrapText="1"/>
    </xf>
    <xf numFmtId="175" fontId="15" fillId="0" borderId="37" xfId="0" applyNumberFormat="1" applyFont="1" applyFill="1" applyBorder="1" applyAlignment="1">
      <alignment horizontal="right" vertical="center" wrapText="1"/>
    </xf>
    <xf numFmtId="175" fontId="14" fillId="0" borderId="38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Border="1" applyAlignment="1">
      <alignment/>
    </xf>
    <xf numFmtId="172" fontId="14" fillId="0" borderId="39" xfId="0" applyNumberFormat="1" applyFont="1" applyBorder="1" applyAlignment="1">
      <alignment/>
    </xf>
    <xf numFmtId="175" fontId="16" fillId="0" borderId="40" xfId="0" applyNumberFormat="1" applyFont="1" applyFill="1" applyBorder="1" applyAlignment="1">
      <alignment horizontal="right" vertical="center" wrapText="1"/>
    </xf>
    <xf numFmtId="175" fontId="16" fillId="0" borderId="41" xfId="0" applyNumberFormat="1" applyFont="1" applyFill="1" applyBorder="1" applyAlignment="1">
      <alignment horizontal="right" vertical="center" wrapText="1"/>
    </xf>
    <xf numFmtId="175" fontId="13" fillId="0" borderId="42" xfId="0" applyNumberFormat="1" applyFont="1" applyFill="1" applyBorder="1" applyAlignment="1">
      <alignment horizontal="right" vertical="center" wrapText="1"/>
    </xf>
    <xf numFmtId="172" fontId="13" fillId="0" borderId="18" xfId="0" applyNumberFormat="1" applyFont="1" applyBorder="1" applyAlignment="1">
      <alignment/>
    </xf>
    <xf numFmtId="172" fontId="13" fillId="0" borderId="41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172" fontId="13" fillId="0" borderId="42" xfId="0" applyNumberFormat="1" applyFont="1" applyBorder="1" applyAlignment="1">
      <alignment/>
    </xf>
    <xf numFmtId="175" fontId="15" fillId="0" borderId="29" xfId="0" applyNumberFormat="1" applyFont="1" applyFill="1" applyBorder="1" applyAlignment="1">
      <alignment horizontal="right" vertical="center" wrapText="1"/>
    </xf>
    <xf numFmtId="175" fontId="15" fillId="0" borderId="30" xfId="0" applyNumberFormat="1" applyFont="1" applyFill="1" applyBorder="1" applyAlignment="1">
      <alignment horizontal="right" vertical="center" wrapText="1"/>
    </xf>
    <xf numFmtId="175" fontId="14" fillId="0" borderId="31" xfId="0" applyNumberFormat="1" applyFont="1" applyFill="1" applyBorder="1" applyAlignment="1">
      <alignment horizontal="right" vertical="center" wrapText="1"/>
    </xf>
    <xf numFmtId="172" fontId="14" fillId="0" borderId="21" xfId="0" applyNumberFormat="1" applyFont="1" applyBorder="1" applyAlignment="1">
      <alignment/>
    </xf>
    <xf numFmtId="172" fontId="14" fillId="0" borderId="43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3" fillId="0" borderId="44" xfId="0" applyNumberFormat="1" applyFont="1" applyFill="1" applyBorder="1" applyAlignment="1">
      <alignment horizontal="right" vertical="center" wrapText="1"/>
    </xf>
    <xf numFmtId="172" fontId="13" fillId="0" borderId="45" xfId="0" applyNumberFormat="1" applyFont="1" applyBorder="1" applyAlignment="1">
      <alignment/>
    </xf>
    <xf numFmtId="0" fontId="13" fillId="0" borderId="23" xfId="0" applyFont="1" applyBorder="1" applyAlignment="1">
      <alignment/>
    </xf>
    <xf numFmtId="175" fontId="15" fillId="0" borderId="46" xfId="0" applyNumberFormat="1" applyFont="1" applyFill="1" applyBorder="1" applyAlignment="1">
      <alignment horizontal="right" vertical="center" wrapText="1"/>
    </xf>
    <xf numFmtId="175" fontId="15" fillId="0" borderId="47" xfId="0" applyNumberFormat="1" applyFont="1" applyFill="1" applyBorder="1" applyAlignment="1">
      <alignment horizontal="right" vertical="center" wrapText="1"/>
    </xf>
    <xf numFmtId="175" fontId="15" fillId="0" borderId="48" xfId="0" applyNumberFormat="1" applyFont="1" applyFill="1" applyBorder="1" applyAlignment="1">
      <alignment horizontal="right" vertical="center" wrapText="1"/>
    </xf>
    <xf numFmtId="175" fontId="15" fillId="0" borderId="49" xfId="0" applyNumberFormat="1" applyFont="1" applyFill="1" applyBorder="1" applyAlignment="1">
      <alignment horizontal="right" vertical="center" wrapText="1"/>
    </xf>
    <xf numFmtId="172" fontId="14" fillId="0" borderId="50" xfId="0" applyNumberFormat="1" applyFont="1" applyBorder="1" applyAlignment="1">
      <alignment/>
    </xf>
    <xf numFmtId="175" fontId="16" fillId="0" borderId="45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/>
    </xf>
    <xf numFmtId="0" fontId="16" fillId="0" borderId="23" xfId="0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63" fillId="0" borderId="12" xfId="0" applyNumberFormat="1" applyFont="1" applyBorder="1" applyAlignment="1">
      <alignment/>
    </xf>
    <xf numFmtId="172" fontId="63" fillId="0" borderId="32" xfId="0" applyNumberFormat="1" applyFont="1" applyBorder="1" applyAlignment="1">
      <alignment/>
    </xf>
    <xf numFmtId="175" fontId="63" fillId="0" borderId="35" xfId="0" applyNumberFormat="1" applyFont="1" applyFill="1" applyBorder="1" applyAlignment="1">
      <alignment horizontal="right" vertical="center" wrapText="1"/>
    </xf>
    <xf numFmtId="172" fontId="63" fillId="0" borderId="39" xfId="0" applyNumberFormat="1" applyFont="1" applyBorder="1" applyAlignment="1">
      <alignment/>
    </xf>
    <xf numFmtId="175" fontId="63" fillId="0" borderId="51" xfId="0" applyNumberFormat="1" applyFont="1" applyFill="1" applyBorder="1" applyAlignment="1">
      <alignment horizontal="right" vertical="center" wrapText="1"/>
    </xf>
    <xf numFmtId="172" fontId="63" fillId="0" borderId="24" xfId="0" applyNumberFormat="1" applyFont="1" applyBorder="1" applyAlignment="1">
      <alignment/>
    </xf>
    <xf numFmtId="175" fontId="63" fillId="0" borderId="52" xfId="0" applyNumberFormat="1" applyFont="1" applyFill="1" applyBorder="1" applyAlignment="1">
      <alignment horizontal="right" vertical="center" wrapText="1"/>
    </xf>
    <xf numFmtId="172" fontId="63" fillId="0" borderId="27" xfId="0" applyNumberFormat="1" applyFont="1" applyBorder="1" applyAlignment="1">
      <alignment/>
    </xf>
    <xf numFmtId="172" fontId="63" fillId="0" borderId="53" xfId="0" applyNumberFormat="1" applyFont="1" applyBorder="1" applyAlignment="1">
      <alignment/>
    </xf>
    <xf numFmtId="49" fontId="15" fillId="0" borderId="48" xfId="0" applyNumberFormat="1" applyFont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49" fontId="13" fillId="0" borderId="56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13" fillId="0" borderId="57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44.00390625" style="5" customWidth="1"/>
    <col min="2" max="2" width="12.75390625" style="5" customWidth="1"/>
    <col min="3" max="3" width="11.75390625" style="5" customWidth="1"/>
    <col min="4" max="4" width="12.875" style="5" customWidth="1"/>
    <col min="5" max="5" width="11.75390625" style="5" customWidth="1"/>
    <col min="6" max="8" width="10.875" style="5" customWidth="1"/>
    <col min="9" max="9" width="9.125" style="5" customWidth="1"/>
    <col min="10" max="10" width="7.875" style="5" customWidth="1"/>
    <col min="11" max="11" width="9.125" style="5" customWidth="1"/>
    <col min="12" max="12" width="10.75390625" style="5" customWidth="1"/>
    <col min="13" max="13" width="9.625" style="5" customWidth="1"/>
    <col min="14" max="16384" width="9.125" style="5" customWidth="1"/>
  </cols>
  <sheetData>
    <row r="1" spans="1:13" s="2" customFormat="1" ht="18">
      <c r="A1" s="39" t="s">
        <v>40</v>
      </c>
      <c r="B1" s="1"/>
      <c r="C1" s="1"/>
      <c r="D1" s="1"/>
      <c r="E1" s="1"/>
      <c r="F1" s="41"/>
      <c r="G1" s="41"/>
      <c r="H1" s="41"/>
      <c r="I1" s="41"/>
      <c r="J1" s="42"/>
      <c r="K1" s="43" t="s">
        <v>25</v>
      </c>
      <c r="L1" s="44"/>
      <c r="M1" s="42"/>
    </row>
    <row r="2" spans="1:13" ht="15.75">
      <c r="A2" s="3"/>
      <c r="B2" s="4"/>
      <c r="C2" s="4"/>
      <c r="D2" s="4"/>
      <c r="E2" s="4"/>
      <c r="F2" s="45"/>
      <c r="G2" s="45"/>
      <c r="H2" s="45"/>
      <c r="I2" s="45"/>
      <c r="J2" s="46"/>
      <c r="K2" s="43" t="s">
        <v>27</v>
      </c>
      <c r="L2" s="46"/>
      <c r="M2" s="47"/>
    </row>
    <row r="3" spans="1:13" ht="19.5" customHeight="1" thickBot="1">
      <c r="A3" s="6"/>
      <c r="B3" s="7"/>
      <c r="C3" s="7"/>
      <c r="D3" s="7"/>
      <c r="E3" s="7"/>
      <c r="F3" s="48"/>
      <c r="G3" s="48"/>
      <c r="H3" s="48" t="s">
        <v>19</v>
      </c>
      <c r="I3" s="49" t="s">
        <v>26</v>
      </c>
      <c r="J3" s="50"/>
      <c r="K3" s="50"/>
      <c r="L3" s="50"/>
      <c r="M3" s="47"/>
    </row>
    <row r="4" spans="1:13" ht="26.25" customHeight="1">
      <c r="A4" s="110" t="s">
        <v>0</v>
      </c>
      <c r="B4" s="112" t="s">
        <v>36</v>
      </c>
      <c r="C4" s="114" t="s">
        <v>41</v>
      </c>
      <c r="D4" s="112" t="s">
        <v>37</v>
      </c>
      <c r="E4" s="112" t="s">
        <v>42</v>
      </c>
      <c r="F4" s="114" t="s">
        <v>43</v>
      </c>
      <c r="G4" s="116" t="s">
        <v>34</v>
      </c>
      <c r="H4" s="117"/>
      <c r="I4" s="107" t="s">
        <v>16</v>
      </c>
      <c r="J4" s="108"/>
      <c r="K4" s="109"/>
      <c r="L4" s="105" t="s">
        <v>35</v>
      </c>
      <c r="M4" s="106"/>
    </row>
    <row r="5" spans="1:13" ht="38.25">
      <c r="A5" s="111"/>
      <c r="B5" s="113"/>
      <c r="C5" s="115"/>
      <c r="D5" s="113"/>
      <c r="E5" s="113"/>
      <c r="F5" s="115"/>
      <c r="G5" s="51" t="s">
        <v>48</v>
      </c>
      <c r="H5" s="52" t="s">
        <v>44</v>
      </c>
      <c r="I5" s="53" t="s">
        <v>38</v>
      </c>
      <c r="J5" s="54" t="s">
        <v>45</v>
      </c>
      <c r="K5" s="55" t="s">
        <v>46</v>
      </c>
      <c r="L5" s="56" t="s">
        <v>32</v>
      </c>
      <c r="M5" s="57" t="s">
        <v>33</v>
      </c>
    </row>
    <row r="6" spans="1:13" ht="12.75">
      <c r="A6" s="18" t="s">
        <v>7</v>
      </c>
      <c r="B6" s="19">
        <v>44538.7</v>
      </c>
      <c r="C6" s="20">
        <v>30831.8</v>
      </c>
      <c r="D6" s="19">
        <v>45432.6</v>
      </c>
      <c r="E6" s="19">
        <v>32009.6</v>
      </c>
      <c r="F6" s="20">
        <v>32106.9</v>
      </c>
      <c r="G6" s="58">
        <f>F6-E6</f>
        <v>97.30000000000291</v>
      </c>
      <c r="H6" s="59">
        <f>F6-C6</f>
        <v>1275.1000000000022</v>
      </c>
      <c r="I6" s="60">
        <f>F6/D6*100</f>
        <v>70.66929913762365</v>
      </c>
      <c r="J6" s="61">
        <f>F6/E6*100</f>
        <v>100.30397130860742</v>
      </c>
      <c r="K6" s="62">
        <f>F6/C6*100</f>
        <v>104.1356651249684</v>
      </c>
      <c r="L6" s="63">
        <f aca="true" t="shared" si="0" ref="L6:L24">F6/$F$24*100</f>
        <v>28.58413414028321</v>
      </c>
      <c r="M6" s="64">
        <f aca="true" t="shared" si="1" ref="M6:M28">F6/$F$33*100</f>
        <v>13.075248376329846</v>
      </c>
    </row>
    <row r="7" spans="1:13" ht="12.75">
      <c r="A7" s="18" t="s">
        <v>31</v>
      </c>
      <c r="B7" s="19">
        <v>4172.8</v>
      </c>
      <c r="C7" s="20">
        <v>3065.7</v>
      </c>
      <c r="D7" s="19">
        <v>3812.8</v>
      </c>
      <c r="E7" s="19">
        <v>2917.3</v>
      </c>
      <c r="F7" s="20">
        <v>2615.5</v>
      </c>
      <c r="G7" s="58">
        <f aca="true" t="shared" si="2" ref="G7:G33">F7-E7</f>
        <v>-301.8000000000002</v>
      </c>
      <c r="H7" s="59">
        <f aca="true" t="shared" si="3" ref="H7:H33">F7-C7</f>
        <v>-450.1999999999998</v>
      </c>
      <c r="I7" s="60">
        <f>F7/D7*100</f>
        <v>68.59788082249266</v>
      </c>
      <c r="J7" s="61">
        <f>F7/E7*100</f>
        <v>89.65481781098961</v>
      </c>
      <c r="K7" s="62">
        <f>F7/C7*100</f>
        <v>85.31493622989856</v>
      </c>
      <c r="L7" s="63">
        <f t="shared" si="0"/>
        <v>2.328527601353938</v>
      </c>
      <c r="M7" s="64">
        <f t="shared" si="1"/>
        <v>1.0651390239571779</v>
      </c>
    </row>
    <row r="8" spans="1:13" ht="12.75">
      <c r="A8" s="21" t="s">
        <v>13</v>
      </c>
      <c r="B8" s="19">
        <v>54.4</v>
      </c>
      <c r="C8" s="20">
        <v>53.7</v>
      </c>
      <c r="D8" s="19">
        <v>55</v>
      </c>
      <c r="E8" s="19">
        <v>55</v>
      </c>
      <c r="F8" s="20">
        <v>-10</v>
      </c>
      <c r="G8" s="58">
        <f t="shared" si="2"/>
        <v>-65</v>
      </c>
      <c r="H8" s="59">
        <f t="shared" si="3"/>
        <v>-63.7</v>
      </c>
      <c r="I8" s="60">
        <f aca="true" t="shared" si="4" ref="I8:I33">F8/D8*100</f>
        <v>-18.181818181818183</v>
      </c>
      <c r="J8" s="61">
        <f aca="true" t="shared" si="5" ref="J8:J32">F8/E8*100</f>
        <v>-18.181818181818183</v>
      </c>
      <c r="K8" s="62">
        <f aca="true" t="shared" si="6" ref="K8:K33">F8/C8*100</f>
        <v>-18.6219739292365</v>
      </c>
      <c r="L8" s="63">
        <f t="shared" si="0"/>
        <v>-0.008902800999250383</v>
      </c>
      <c r="M8" s="64">
        <f t="shared" si="1"/>
        <v>-0.004072410720539774</v>
      </c>
    </row>
    <row r="9" spans="1:13" ht="12.75">
      <c r="A9" s="21" t="s">
        <v>1</v>
      </c>
      <c r="B9" s="19">
        <v>1126.1</v>
      </c>
      <c r="C9" s="20">
        <v>145.7</v>
      </c>
      <c r="D9" s="19">
        <v>1279</v>
      </c>
      <c r="E9" s="19">
        <v>179</v>
      </c>
      <c r="F9" s="20">
        <v>948.6</v>
      </c>
      <c r="G9" s="58">
        <f t="shared" si="2"/>
        <v>769.6</v>
      </c>
      <c r="H9" s="59">
        <f t="shared" si="3"/>
        <v>802.9000000000001</v>
      </c>
      <c r="I9" s="60">
        <f t="shared" si="4"/>
        <v>74.16731821735732</v>
      </c>
      <c r="J9" s="61">
        <f t="shared" si="5"/>
        <v>529.9441340782123</v>
      </c>
      <c r="K9" s="62">
        <f t="shared" si="6"/>
        <v>651.0638297872341</v>
      </c>
      <c r="L9" s="63">
        <f t="shared" si="0"/>
        <v>0.8445197027888913</v>
      </c>
      <c r="M9" s="64">
        <f t="shared" si="1"/>
        <v>0.3863088809504029</v>
      </c>
    </row>
    <row r="10" spans="1:13" ht="12.75">
      <c r="A10" s="21" t="s">
        <v>2</v>
      </c>
      <c r="B10" s="19">
        <v>34818.7</v>
      </c>
      <c r="C10" s="20">
        <v>23928.6</v>
      </c>
      <c r="D10" s="19">
        <v>34762.5</v>
      </c>
      <c r="E10" s="19">
        <v>25820</v>
      </c>
      <c r="F10" s="20">
        <v>24738.5</v>
      </c>
      <c r="G10" s="58">
        <f t="shared" si="2"/>
        <v>-1081.5</v>
      </c>
      <c r="H10" s="59">
        <f t="shared" si="3"/>
        <v>809.9000000000015</v>
      </c>
      <c r="I10" s="60">
        <f t="shared" si="4"/>
        <v>71.1643293779216</v>
      </c>
      <c r="J10" s="61">
        <f t="shared" si="5"/>
        <v>95.81138652207592</v>
      </c>
      <c r="K10" s="62">
        <f t="shared" si="6"/>
        <v>103.38465267504158</v>
      </c>
      <c r="L10" s="63">
        <f t="shared" si="0"/>
        <v>22.02419425199556</v>
      </c>
      <c r="M10" s="64">
        <f t="shared" si="1"/>
        <v>10.074533261007318</v>
      </c>
    </row>
    <row r="11" spans="1:13" ht="12.75" customHeight="1" hidden="1">
      <c r="A11" s="21" t="s">
        <v>12</v>
      </c>
      <c r="B11" s="19">
        <v>0</v>
      </c>
      <c r="C11" s="20">
        <v>0</v>
      </c>
      <c r="D11" s="19">
        <v>0</v>
      </c>
      <c r="E11" s="19">
        <v>0</v>
      </c>
      <c r="F11" s="20">
        <v>0</v>
      </c>
      <c r="G11" s="58">
        <f t="shared" si="2"/>
        <v>0</v>
      </c>
      <c r="H11" s="59">
        <f t="shared" si="3"/>
        <v>0</v>
      </c>
      <c r="I11" s="97" t="e">
        <f t="shared" si="4"/>
        <v>#DIV/0!</v>
      </c>
      <c r="J11" s="95" t="e">
        <f t="shared" si="5"/>
        <v>#DIV/0!</v>
      </c>
      <c r="K11" s="96" t="e">
        <f t="shared" si="6"/>
        <v>#DIV/0!</v>
      </c>
      <c r="L11" s="63">
        <f t="shared" si="0"/>
        <v>0</v>
      </c>
      <c r="M11" s="64">
        <f t="shared" si="1"/>
        <v>0</v>
      </c>
    </row>
    <row r="12" spans="1:13" ht="12.75">
      <c r="A12" s="21" t="s">
        <v>5</v>
      </c>
      <c r="B12" s="19">
        <v>27449.6</v>
      </c>
      <c r="C12" s="20">
        <v>19750.1</v>
      </c>
      <c r="D12" s="19">
        <v>28979.8</v>
      </c>
      <c r="E12" s="19">
        <v>21923</v>
      </c>
      <c r="F12" s="20">
        <v>24947.9</v>
      </c>
      <c r="G12" s="58">
        <f t="shared" si="2"/>
        <v>3024.9000000000015</v>
      </c>
      <c r="H12" s="59">
        <f t="shared" si="3"/>
        <v>5197.800000000003</v>
      </c>
      <c r="I12" s="60">
        <f t="shared" si="4"/>
        <v>86.08720557077689</v>
      </c>
      <c r="J12" s="61">
        <f t="shared" si="5"/>
        <v>113.79783788715048</v>
      </c>
      <c r="K12" s="62">
        <f t="shared" si="6"/>
        <v>126.31784142865101</v>
      </c>
      <c r="L12" s="63">
        <f t="shared" si="0"/>
        <v>22.210618904919865</v>
      </c>
      <c r="M12" s="64">
        <f t="shared" si="1"/>
        <v>10.159809541495422</v>
      </c>
    </row>
    <row r="13" spans="1:13" ht="12.75">
      <c r="A13" s="21" t="s">
        <v>23</v>
      </c>
      <c r="B13" s="19">
        <v>11363.2</v>
      </c>
      <c r="C13" s="20">
        <v>7515.1</v>
      </c>
      <c r="D13" s="19">
        <v>13869.9</v>
      </c>
      <c r="E13" s="19">
        <v>10402.5</v>
      </c>
      <c r="F13" s="20">
        <v>10044.2</v>
      </c>
      <c r="G13" s="58">
        <f t="shared" si="2"/>
        <v>-358.2999999999993</v>
      </c>
      <c r="H13" s="59">
        <f t="shared" si="3"/>
        <v>2529.1000000000004</v>
      </c>
      <c r="I13" s="60">
        <f t="shared" si="4"/>
        <v>72.41724886264501</v>
      </c>
      <c r="J13" s="61">
        <f t="shared" si="5"/>
        <v>96.55563566450374</v>
      </c>
      <c r="K13" s="62">
        <f t="shared" si="6"/>
        <v>133.65357746403907</v>
      </c>
      <c r="L13" s="63">
        <f t="shared" si="0"/>
        <v>8.94215137966707</v>
      </c>
      <c r="M13" s="64">
        <f t="shared" si="1"/>
        <v>4.09041077592456</v>
      </c>
    </row>
    <row r="14" spans="1:13" ht="12.75">
      <c r="A14" s="21" t="s">
        <v>6</v>
      </c>
      <c r="B14" s="19">
        <v>0</v>
      </c>
      <c r="C14" s="20">
        <v>0</v>
      </c>
      <c r="D14" s="19">
        <v>25</v>
      </c>
      <c r="E14" s="19">
        <v>25</v>
      </c>
      <c r="F14" s="20">
        <v>482</v>
      </c>
      <c r="G14" s="58">
        <f t="shared" si="2"/>
        <v>457</v>
      </c>
      <c r="H14" s="59">
        <f t="shared" si="3"/>
        <v>482</v>
      </c>
      <c r="I14" s="60">
        <f t="shared" si="4"/>
        <v>1928</v>
      </c>
      <c r="J14" s="61">
        <f t="shared" si="5"/>
        <v>1928</v>
      </c>
      <c r="K14" s="96" t="e">
        <f t="shared" si="6"/>
        <v>#DIV/0!</v>
      </c>
      <c r="L14" s="63">
        <f t="shared" si="0"/>
        <v>0.4291150081638685</v>
      </c>
      <c r="M14" s="64">
        <f t="shared" si="1"/>
        <v>0.1962901967300171</v>
      </c>
    </row>
    <row r="15" spans="1:13" ht="12.75">
      <c r="A15" s="21" t="s">
        <v>28</v>
      </c>
      <c r="B15" s="19">
        <v>0</v>
      </c>
      <c r="C15" s="20">
        <v>0</v>
      </c>
      <c r="D15" s="19">
        <v>1.5</v>
      </c>
      <c r="E15" s="19">
        <v>1.5</v>
      </c>
      <c r="F15" s="20">
        <v>0</v>
      </c>
      <c r="G15" s="58">
        <f t="shared" si="2"/>
        <v>-1.5</v>
      </c>
      <c r="H15" s="59">
        <f t="shared" si="3"/>
        <v>0</v>
      </c>
      <c r="I15" s="60">
        <f t="shared" si="4"/>
        <v>0</v>
      </c>
      <c r="J15" s="61">
        <f t="shared" si="5"/>
        <v>0</v>
      </c>
      <c r="K15" s="96" t="e">
        <f t="shared" si="6"/>
        <v>#DIV/0!</v>
      </c>
      <c r="L15" s="63">
        <f t="shared" si="0"/>
        <v>0</v>
      </c>
      <c r="M15" s="64">
        <f t="shared" si="1"/>
        <v>0</v>
      </c>
    </row>
    <row r="16" spans="1:13" ht="12.75">
      <c r="A16" s="21" t="s">
        <v>11</v>
      </c>
      <c r="B16" s="19">
        <v>3176.7</v>
      </c>
      <c r="C16" s="20">
        <v>2309.9</v>
      </c>
      <c r="D16" s="19">
        <v>2597.9</v>
      </c>
      <c r="E16" s="19">
        <v>1948.4</v>
      </c>
      <c r="F16" s="20">
        <v>2074.1</v>
      </c>
      <c r="G16" s="58">
        <f t="shared" si="2"/>
        <v>125.69999999999982</v>
      </c>
      <c r="H16" s="59">
        <f t="shared" si="3"/>
        <v>-235.80000000000018</v>
      </c>
      <c r="I16" s="60">
        <f t="shared" si="4"/>
        <v>79.83756110704799</v>
      </c>
      <c r="J16" s="61">
        <f t="shared" si="5"/>
        <v>106.45144734140833</v>
      </c>
      <c r="K16" s="62">
        <f t="shared" si="6"/>
        <v>89.79176587731071</v>
      </c>
      <c r="L16" s="63">
        <f t="shared" si="0"/>
        <v>1.8465299552545218</v>
      </c>
      <c r="M16" s="64">
        <f t="shared" si="1"/>
        <v>0.8446587075471544</v>
      </c>
    </row>
    <row r="17" spans="1:13" ht="12.75">
      <c r="A17" s="22" t="s">
        <v>15</v>
      </c>
      <c r="B17" s="19">
        <v>3395.6</v>
      </c>
      <c r="C17" s="20">
        <v>2742.4</v>
      </c>
      <c r="D17" s="19">
        <v>3867</v>
      </c>
      <c r="E17" s="19">
        <v>3498</v>
      </c>
      <c r="F17" s="20">
        <v>3249.2</v>
      </c>
      <c r="G17" s="58">
        <f t="shared" si="2"/>
        <v>-248.80000000000018</v>
      </c>
      <c r="H17" s="59">
        <f t="shared" si="3"/>
        <v>506.7999999999997</v>
      </c>
      <c r="I17" s="60">
        <f t="shared" si="4"/>
        <v>84.02379105249547</v>
      </c>
      <c r="J17" s="61">
        <f t="shared" si="5"/>
        <v>92.88736420811891</v>
      </c>
      <c r="K17" s="62">
        <f t="shared" si="6"/>
        <v>118.48016336056008</v>
      </c>
      <c r="L17" s="63">
        <f t="shared" si="0"/>
        <v>2.8926981006764345</v>
      </c>
      <c r="M17" s="64">
        <f t="shared" si="1"/>
        <v>1.323207691317783</v>
      </c>
    </row>
    <row r="18" spans="1:13" ht="12.75">
      <c r="A18" s="21" t="s">
        <v>17</v>
      </c>
      <c r="B18" s="19">
        <v>14173.6</v>
      </c>
      <c r="C18" s="20">
        <v>10717.5</v>
      </c>
      <c r="D18" s="19">
        <v>9818.4</v>
      </c>
      <c r="E18" s="19">
        <v>7897.2</v>
      </c>
      <c r="F18" s="20">
        <v>9032</v>
      </c>
      <c r="G18" s="58">
        <f t="shared" si="2"/>
        <v>1134.8000000000002</v>
      </c>
      <c r="H18" s="59">
        <f t="shared" si="3"/>
        <v>-1685.5</v>
      </c>
      <c r="I18" s="60">
        <f t="shared" si="4"/>
        <v>91.99054835818463</v>
      </c>
      <c r="J18" s="61">
        <f t="shared" si="5"/>
        <v>114.36965000253254</v>
      </c>
      <c r="K18" s="62">
        <f t="shared" si="6"/>
        <v>84.27338465127129</v>
      </c>
      <c r="L18" s="63">
        <f t="shared" si="0"/>
        <v>8.041009862522946</v>
      </c>
      <c r="M18" s="64">
        <f t="shared" si="1"/>
        <v>3.6782013627915235</v>
      </c>
    </row>
    <row r="19" spans="1:13" ht="12.75">
      <c r="A19" s="23" t="s">
        <v>18</v>
      </c>
      <c r="B19" s="24">
        <v>1561.9</v>
      </c>
      <c r="C19" s="25">
        <v>1231.2</v>
      </c>
      <c r="D19" s="24">
        <v>1968</v>
      </c>
      <c r="E19" s="24">
        <v>1878</v>
      </c>
      <c r="F19" s="25">
        <v>1941</v>
      </c>
      <c r="G19" s="65">
        <f t="shared" si="2"/>
        <v>63</v>
      </c>
      <c r="H19" s="66">
        <f t="shared" si="3"/>
        <v>709.8</v>
      </c>
      <c r="I19" s="60">
        <f t="shared" si="4"/>
        <v>98.6280487804878</v>
      </c>
      <c r="J19" s="61">
        <f t="shared" si="5"/>
        <v>103.35463258785941</v>
      </c>
      <c r="K19" s="62">
        <f>F19/C19*100</f>
        <v>157.65107212475633</v>
      </c>
      <c r="L19" s="63">
        <f t="shared" si="0"/>
        <v>1.7280336739544995</v>
      </c>
      <c r="M19" s="64">
        <f t="shared" si="1"/>
        <v>0.7904549208567699</v>
      </c>
    </row>
    <row r="20" spans="1:13" ht="12.75">
      <c r="A20" s="23" t="s">
        <v>3</v>
      </c>
      <c r="B20" s="24">
        <v>13.7</v>
      </c>
      <c r="C20" s="25">
        <v>9.7</v>
      </c>
      <c r="D20" s="24">
        <v>10</v>
      </c>
      <c r="E20" s="24">
        <v>10</v>
      </c>
      <c r="F20" s="25">
        <v>7.1</v>
      </c>
      <c r="G20" s="65">
        <f t="shared" si="2"/>
        <v>-2.9000000000000004</v>
      </c>
      <c r="H20" s="66">
        <f t="shared" si="3"/>
        <v>-2.5999999999999996</v>
      </c>
      <c r="I20" s="60">
        <f t="shared" si="4"/>
        <v>71</v>
      </c>
      <c r="J20" s="61">
        <f t="shared" si="5"/>
        <v>71</v>
      </c>
      <c r="K20" s="62">
        <f>F20/C20*100</f>
        <v>73.1958762886598</v>
      </c>
      <c r="L20" s="63">
        <f t="shared" si="0"/>
        <v>0.0063209887094677715</v>
      </c>
      <c r="M20" s="64">
        <f t="shared" si="1"/>
        <v>0.002891411611583239</v>
      </c>
    </row>
    <row r="21" spans="1:13" ht="12.75">
      <c r="A21" s="23" t="s">
        <v>21</v>
      </c>
      <c r="B21" s="24">
        <v>117.7</v>
      </c>
      <c r="C21" s="25">
        <v>117.2</v>
      </c>
      <c r="D21" s="24">
        <v>100</v>
      </c>
      <c r="E21" s="24">
        <v>75</v>
      </c>
      <c r="F21" s="25">
        <v>20.1</v>
      </c>
      <c r="G21" s="65">
        <f t="shared" si="2"/>
        <v>-54.9</v>
      </c>
      <c r="H21" s="66">
        <f t="shared" si="3"/>
        <v>-97.1</v>
      </c>
      <c r="I21" s="60">
        <f t="shared" si="4"/>
        <v>20.1</v>
      </c>
      <c r="J21" s="61">
        <f t="shared" si="5"/>
        <v>26.8</v>
      </c>
      <c r="K21" s="62">
        <f t="shared" si="6"/>
        <v>17.150170648464165</v>
      </c>
      <c r="L21" s="63">
        <f t="shared" si="0"/>
        <v>0.01789463000849327</v>
      </c>
      <c r="M21" s="64">
        <f t="shared" si="1"/>
        <v>0.008185545548284944</v>
      </c>
    </row>
    <row r="22" spans="1:13" ht="14.25" customHeight="1">
      <c r="A22" s="26" t="s">
        <v>4</v>
      </c>
      <c r="B22" s="24">
        <v>0</v>
      </c>
      <c r="C22" s="25">
        <v>23.1</v>
      </c>
      <c r="D22" s="24">
        <v>0</v>
      </c>
      <c r="E22" s="24">
        <v>0</v>
      </c>
      <c r="F22" s="25">
        <v>0</v>
      </c>
      <c r="G22" s="65">
        <f t="shared" si="2"/>
        <v>0</v>
      </c>
      <c r="H22" s="66">
        <f t="shared" si="3"/>
        <v>-23.1</v>
      </c>
      <c r="I22" s="97" t="e">
        <f t="shared" si="4"/>
        <v>#DIV/0!</v>
      </c>
      <c r="J22" s="95" t="e">
        <f t="shared" si="5"/>
        <v>#DIV/0!</v>
      </c>
      <c r="K22" s="62">
        <f t="shared" si="6"/>
        <v>0</v>
      </c>
      <c r="L22" s="63">
        <f t="shared" si="0"/>
        <v>0</v>
      </c>
      <c r="M22" s="64">
        <f t="shared" si="1"/>
        <v>0</v>
      </c>
    </row>
    <row r="23" spans="1:13" ht="16.5" customHeight="1" thickBot="1">
      <c r="A23" s="104" t="s">
        <v>9</v>
      </c>
      <c r="B23" s="24">
        <v>1560.6</v>
      </c>
      <c r="C23" s="25">
        <v>451.4</v>
      </c>
      <c r="D23" s="24">
        <v>132.7</v>
      </c>
      <c r="E23" s="24">
        <v>120.2</v>
      </c>
      <c r="F23" s="25">
        <v>127.1</v>
      </c>
      <c r="G23" s="65">
        <f t="shared" si="2"/>
        <v>6.8999999999999915</v>
      </c>
      <c r="H23" s="66">
        <f t="shared" si="3"/>
        <v>-324.29999999999995</v>
      </c>
      <c r="I23" s="67">
        <f t="shared" si="4"/>
        <v>95.77995478522985</v>
      </c>
      <c r="J23" s="68">
        <f t="shared" si="5"/>
        <v>105.7404326123128</v>
      </c>
      <c r="K23" s="69">
        <f t="shared" si="6"/>
        <v>28.156845369960127</v>
      </c>
      <c r="L23" s="63">
        <f t="shared" si="0"/>
        <v>0.11315460070047235</v>
      </c>
      <c r="M23" s="64">
        <f t="shared" si="1"/>
        <v>0.05176034025806052</v>
      </c>
    </row>
    <row r="24" spans="1:13" ht="16.5" customHeight="1" thickBot="1">
      <c r="A24" s="27" t="s">
        <v>24</v>
      </c>
      <c r="B24" s="28">
        <f>SUM(B6:B23)</f>
        <v>147523.30000000002</v>
      </c>
      <c r="C24" s="29">
        <f>SUM(C6:C23)</f>
        <v>102893.09999999998</v>
      </c>
      <c r="D24" s="28">
        <f>SUM(D6:D23)</f>
        <v>146712.1</v>
      </c>
      <c r="E24" s="28">
        <f>SUM(E6:E23)</f>
        <v>108759.69999999998</v>
      </c>
      <c r="F24" s="29">
        <f>SUM(F6:F23)</f>
        <v>112324.20000000001</v>
      </c>
      <c r="G24" s="70">
        <f t="shared" si="2"/>
        <v>3564.500000000029</v>
      </c>
      <c r="H24" s="71">
        <f t="shared" si="3"/>
        <v>9431.100000000035</v>
      </c>
      <c r="I24" s="72">
        <f t="shared" si="4"/>
        <v>76.56096531915227</v>
      </c>
      <c r="J24" s="73">
        <f t="shared" si="5"/>
        <v>103.27740881962714</v>
      </c>
      <c r="K24" s="74">
        <f t="shared" si="6"/>
        <v>109.16592074687227</v>
      </c>
      <c r="L24" s="75">
        <f t="shared" si="0"/>
        <v>100</v>
      </c>
      <c r="M24" s="76">
        <f t="shared" si="1"/>
        <v>45.743027625605365</v>
      </c>
    </row>
    <row r="25" spans="1:13" ht="14.25" customHeight="1">
      <c r="A25" s="30" t="s">
        <v>10</v>
      </c>
      <c r="B25" s="31">
        <v>59055.7</v>
      </c>
      <c r="C25" s="32">
        <v>51961.7</v>
      </c>
      <c r="D25" s="31">
        <v>51091.5</v>
      </c>
      <c r="E25" s="31">
        <v>45982.4</v>
      </c>
      <c r="F25" s="32">
        <v>45982.4</v>
      </c>
      <c r="G25" s="77">
        <f t="shared" si="2"/>
        <v>0</v>
      </c>
      <c r="H25" s="78">
        <f t="shared" si="3"/>
        <v>-5979.299999999996</v>
      </c>
      <c r="I25" s="79">
        <f t="shared" si="4"/>
        <v>90.00009786363681</v>
      </c>
      <c r="J25" s="80">
        <f t="shared" si="5"/>
        <v>100</v>
      </c>
      <c r="K25" s="81">
        <f t="shared" si="6"/>
        <v>88.49287071054258</v>
      </c>
      <c r="L25" s="82"/>
      <c r="M25" s="63">
        <f t="shared" si="1"/>
        <v>18.72592187161481</v>
      </c>
    </row>
    <row r="26" spans="1:13" ht="14.25" customHeight="1">
      <c r="A26" s="30" t="s">
        <v>14</v>
      </c>
      <c r="B26" s="19">
        <v>167385.5</v>
      </c>
      <c r="C26" s="20">
        <v>155957</v>
      </c>
      <c r="D26" s="19">
        <v>99411.1</v>
      </c>
      <c r="E26" s="19">
        <v>99411.1</v>
      </c>
      <c r="F26" s="20">
        <v>84410.9</v>
      </c>
      <c r="G26" s="58">
        <f t="shared" si="2"/>
        <v>-15000.200000000012</v>
      </c>
      <c r="H26" s="59">
        <f t="shared" si="3"/>
        <v>-71546.1</v>
      </c>
      <c r="I26" s="60">
        <f t="shared" si="4"/>
        <v>84.91094052877393</v>
      </c>
      <c r="J26" s="61">
        <f t="shared" si="5"/>
        <v>84.91094052877393</v>
      </c>
      <c r="K26" s="62">
        <f t="shared" si="6"/>
        <v>54.124470206531285</v>
      </c>
      <c r="L26" s="82"/>
      <c r="M26" s="63">
        <f t="shared" si="1"/>
        <v>34.37558540904107</v>
      </c>
    </row>
    <row r="27" spans="1:13" ht="14.25" customHeight="1">
      <c r="A27" s="33" t="s">
        <v>39</v>
      </c>
      <c r="B27" s="24">
        <v>0</v>
      </c>
      <c r="C27" s="25">
        <v>0</v>
      </c>
      <c r="D27" s="24">
        <v>1736.3</v>
      </c>
      <c r="E27" s="24">
        <v>1302.2</v>
      </c>
      <c r="F27" s="25">
        <v>1302.2</v>
      </c>
      <c r="G27" s="65">
        <f t="shared" si="2"/>
        <v>0</v>
      </c>
      <c r="H27" s="66">
        <f t="shared" si="3"/>
        <v>1302.2</v>
      </c>
      <c r="I27" s="67">
        <f t="shared" si="4"/>
        <v>74.99856015665496</v>
      </c>
      <c r="J27" s="68">
        <f t="shared" si="5"/>
        <v>100</v>
      </c>
      <c r="K27" s="98" t="e">
        <f t="shared" si="6"/>
        <v>#DIV/0!</v>
      </c>
      <c r="L27" s="82"/>
      <c r="M27" s="63">
        <f t="shared" si="1"/>
        <v>0.5303093240286892</v>
      </c>
    </row>
    <row r="28" spans="1:13" ht="13.5" customHeight="1" thickBot="1">
      <c r="A28" s="23" t="s">
        <v>20</v>
      </c>
      <c r="B28" s="24">
        <v>125160.5</v>
      </c>
      <c r="C28" s="25">
        <v>120326.2</v>
      </c>
      <c r="D28" s="24">
        <v>18075.1</v>
      </c>
      <c r="E28" s="24">
        <v>14556.8</v>
      </c>
      <c r="F28" s="25">
        <v>13461.9</v>
      </c>
      <c r="G28" s="65">
        <f t="shared" si="2"/>
        <v>-1094.8999999999996</v>
      </c>
      <c r="H28" s="66">
        <f t="shared" si="3"/>
        <v>-106864.3</v>
      </c>
      <c r="I28" s="67">
        <f>F28/D28*100</f>
        <v>74.4775962511964</v>
      </c>
      <c r="J28" s="68">
        <f>F28/E28*100</f>
        <v>92.4784293251264</v>
      </c>
      <c r="K28" s="69">
        <f>F28/C28*100</f>
        <v>11.18783772777666</v>
      </c>
      <c r="L28" s="82"/>
      <c r="M28" s="63">
        <f t="shared" si="1"/>
        <v>5.482238587883438</v>
      </c>
    </row>
    <row r="29" spans="1:13" ht="13.5" customHeight="1" thickBot="1">
      <c r="A29" s="27" t="s">
        <v>29</v>
      </c>
      <c r="B29" s="28">
        <f>SUM(B25:B28)</f>
        <v>351601.7</v>
      </c>
      <c r="C29" s="29">
        <f>SUM(C25:C28)</f>
        <v>328244.9</v>
      </c>
      <c r="D29" s="28">
        <f>SUM(D25:D28)</f>
        <v>170314</v>
      </c>
      <c r="E29" s="28">
        <f>SUM(E25:E28)</f>
        <v>161252.5</v>
      </c>
      <c r="F29" s="29">
        <f>SUM(F25:F28)</f>
        <v>145157.4</v>
      </c>
      <c r="G29" s="70">
        <f t="shared" si="2"/>
        <v>-16095.100000000006</v>
      </c>
      <c r="H29" s="71">
        <f t="shared" si="3"/>
        <v>-183087.50000000003</v>
      </c>
      <c r="I29" s="83">
        <f t="shared" si="4"/>
        <v>85.22928238430192</v>
      </c>
      <c r="J29" s="73">
        <f t="shared" si="5"/>
        <v>90.01869738453667</v>
      </c>
      <c r="K29" s="84">
        <f t="shared" si="6"/>
        <v>44.22228646964507</v>
      </c>
      <c r="L29" s="85"/>
      <c r="M29" s="63"/>
    </row>
    <row r="30" spans="1:13" ht="13.5" customHeight="1">
      <c r="A30" s="33" t="s">
        <v>47</v>
      </c>
      <c r="B30" s="34">
        <v>0</v>
      </c>
      <c r="C30" s="35">
        <v>0</v>
      </c>
      <c r="D30" s="34">
        <v>0</v>
      </c>
      <c r="E30" s="34">
        <v>0</v>
      </c>
      <c r="F30" s="35">
        <v>81</v>
      </c>
      <c r="G30" s="86">
        <f t="shared" si="2"/>
        <v>81</v>
      </c>
      <c r="H30" s="87">
        <f t="shared" si="3"/>
        <v>81</v>
      </c>
      <c r="I30" s="99" t="e">
        <f>F30/D30*100</f>
        <v>#DIV/0!</v>
      </c>
      <c r="J30" s="100" t="e">
        <f>F30/E30*100</f>
        <v>#DIV/0!</v>
      </c>
      <c r="K30" s="103" t="e">
        <f>F30/C30*100</f>
        <v>#DIV/0!</v>
      </c>
      <c r="L30" s="82"/>
      <c r="M30" s="63">
        <f>F30/$F$33*100</f>
        <v>0.03298652683637216</v>
      </c>
    </row>
    <row r="31" spans="1:13" ht="13.5" customHeight="1" thickBot="1">
      <c r="A31" s="36" t="s">
        <v>22</v>
      </c>
      <c r="B31" s="37">
        <v>-1833</v>
      </c>
      <c r="C31" s="38">
        <v>-1833</v>
      </c>
      <c r="D31" s="37">
        <v>0</v>
      </c>
      <c r="E31" s="37">
        <v>0</v>
      </c>
      <c r="F31" s="38">
        <v>-12007.8</v>
      </c>
      <c r="G31" s="88">
        <f t="shared" si="2"/>
        <v>-12007.8</v>
      </c>
      <c r="H31" s="89">
        <f t="shared" si="3"/>
        <v>-10174.8</v>
      </c>
      <c r="I31" s="101" t="e">
        <f t="shared" si="4"/>
        <v>#DIV/0!</v>
      </c>
      <c r="J31" s="102" t="e">
        <f t="shared" si="5"/>
        <v>#DIV/0!</v>
      </c>
      <c r="K31" s="90">
        <f>F31/C31*100</f>
        <v>655.0900163666121</v>
      </c>
      <c r="L31" s="82"/>
      <c r="M31" s="63">
        <f>F31/$F$33*100</f>
        <v>-4.890069345009749</v>
      </c>
    </row>
    <row r="32" spans="1:13" ht="15.75" customHeight="1" thickBot="1">
      <c r="A32" s="27" t="s">
        <v>30</v>
      </c>
      <c r="B32" s="28">
        <f>B31+B30+B29</f>
        <v>349768.7</v>
      </c>
      <c r="C32" s="29">
        <f>C31+C30+C29</f>
        <v>326411.9</v>
      </c>
      <c r="D32" s="28">
        <f>D31+D30+D29</f>
        <v>170314</v>
      </c>
      <c r="E32" s="28">
        <f>E31+E30+E29</f>
        <v>161252.5</v>
      </c>
      <c r="F32" s="29">
        <f>F31+F30+F29</f>
        <v>133230.6</v>
      </c>
      <c r="G32" s="70">
        <f t="shared" si="2"/>
        <v>-28021.899999999994</v>
      </c>
      <c r="H32" s="91">
        <f t="shared" si="3"/>
        <v>-193181.30000000002</v>
      </c>
      <c r="I32" s="83">
        <f t="shared" si="4"/>
        <v>78.22645231748417</v>
      </c>
      <c r="J32" s="73">
        <f t="shared" si="5"/>
        <v>82.62234694035752</v>
      </c>
      <c r="K32" s="74">
        <f t="shared" si="6"/>
        <v>40.81671042017769</v>
      </c>
      <c r="L32" s="92"/>
      <c r="M32" s="76">
        <f>F32/$F$33*100</f>
        <v>54.25697237439463</v>
      </c>
    </row>
    <row r="33" spans="1:13" ht="18" customHeight="1" thickBot="1">
      <c r="A33" s="27" t="s">
        <v>8</v>
      </c>
      <c r="B33" s="28">
        <f>B32+B24</f>
        <v>497292</v>
      </c>
      <c r="C33" s="29">
        <f>C32+C24</f>
        <v>429305</v>
      </c>
      <c r="D33" s="28">
        <f>D32+D24</f>
        <v>317026.1</v>
      </c>
      <c r="E33" s="28">
        <f>E32+E24</f>
        <v>270012.19999999995</v>
      </c>
      <c r="F33" s="29">
        <f>F32+F24</f>
        <v>245554.80000000002</v>
      </c>
      <c r="G33" s="70">
        <f t="shared" si="2"/>
        <v>-24457.399999999936</v>
      </c>
      <c r="H33" s="91">
        <f t="shared" si="3"/>
        <v>-183750.19999999998</v>
      </c>
      <c r="I33" s="83">
        <f t="shared" si="4"/>
        <v>77.45570475112302</v>
      </c>
      <c r="J33" s="73">
        <f>F33/E33*100</f>
        <v>90.94211298600584</v>
      </c>
      <c r="K33" s="74">
        <f t="shared" si="6"/>
        <v>57.19821572075797</v>
      </c>
      <c r="L33" s="93"/>
      <c r="M33" s="94">
        <f>F33/$F$33*100</f>
        <v>100</v>
      </c>
    </row>
    <row r="34" spans="1:13" ht="18" customHeight="1">
      <c r="A34" s="9"/>
      <c r="B34" s="10"/>
      <c r="C34" s="10"/>
      <c r="D34" s="10"/>
      <c r="E34" s="40"/>
      <c r="F34" s="10"/>
      <c r="G34" s="10"/>
      <c r="H34" s="10"/>
      <c r="I34" s="11"/>
      <c r="J34" s="12"/>
      <c r="K34" s="12"/>
      <c r="L34" s="13"/>
      <c r="M34" s="14"/>
    </row>
    <row r="35" spans="1:12" ht="13.5">
      <c r="A35" s="15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8"/>
    </row>
  </sheetData>
  <sheetProtection/>
  <mergeCells count="9">
    <mergeCell ref="L4:M4"/>
    <mergeCell ref="I4:K4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Петрова Татьяна И.</cp:lastModifiedBy>
  <cp:lastPrinted>2017-11-08T06:44:55Z</cp:lastPrinted>
  <dcterms:created xsi:type="dcterms:W3CDTF">2006-03-15T12:37:37Z</dcterms:created>
  <dcterms:modified xsi:type="dcterms:W3CDTF">2017-11-10T05:44:56Z</dcterms:modified>
  <cp:category/>
  <cp:version/>
  <cp:contentType/>
  <cp:contentStatus/>
</cp:coreProperties>
</file>