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Приложение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'Приложение'!$A$1:$S$15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<sst xmlns="http://schemas.openxmlformats.org/spreadsheetml/2006/main" count="31" uniqueCount="31">
  <si>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Затраты, учитываемые при установлении родительской платы за присмотр и уход за ребенком  </t>
  </si>
  <si>
    <t>Присмотр и уход (согласно п.34 статьи 2 ФЗ от 29.12.2012 № 273-ФЗ)</t>
  </si>
  <si>
    <t>Общий объем расходов на присмотр и уход за детьми, руб.</t>
  </si>
  <si>
    <t>Справочно</t>
  </si>
  <si>
    <t xml:space="preserve">Общий объем средств на оплату труда работников, обеспечивающих комплекс мер по организации питания и хозяйственно-бытового обслуживания детей, обеспечению соблюдения ими личной гигиены и режима дня с начислениями, руб.
</t>
  </si>
  <si>
    <t>в том числе заработная плата шеф-повара, поваров, кухонных (подсобных) рабочих, кладовщика с начислениями, руб.</t>
  </si>
  <si>
    <t>в том числе заработная плата кастелянши, машинистки по стирке белья,  с начислениями, руб.</t>
  </si>
  <si>
    <t>Расходы на доставку и хранение продуктов питания, руб.</t>
  </si>
  <si>
    <t>Мебель для спален, руб.</t>
  </si>
  <si>
    <t>Мягкий инвентарь, руб.</t>
  </si>
  <si>
    <t>Расходы на организацию санитарно-гигиенических процедур</t>
  </si>
  <si>
    <t>Расходы на организацию медицинского обслуживания (приобретение медикаментов, медицинского оборудования)</t>
  </si>
  <si>
    <t>Плановое количество дней посещения ДОУ одним ребенком в год</t>
  </si>
  <si>
    <t>Плановое количество детодней</t>
  </si>
  <si>
    <t>Фактическая стомость содержания 1-го воспитанника в день, руб.</t>
  </si>
  <si>
    <t>Доля предлагаемой родительской платы от затрат на присмотр и уход,%</t>
  </si>
  <si>
    <t>Общеразвивающие группы 24ч для детей до 3-х лет</t>
  </si>
  <si>
    <t>Общеразвивающие группы 24ч для детей старше 3-х лет</t>
  </si>
  <si>
    <t xml:space="preserve">Сланцевского муниципального района </t>
  </si>
  <si>
    <t>Расчет размера платы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 Сланцевского муниципального района</t>
  </si>
  <si>
    <t xml:space="preserve">Среднегодовое плановое количество детей </t>
  </si>
  <si>
    <t>Общеразвивающие группы 10,5-12ч для детей до 3-х лет</t>
  </si>
  <si>
    <t>Общеразвивающие группы 10,5-12ч для детей старше 3-х лет</t>
  </si>
  <si>
    <t>Коррекционные  группы 10,5-12 ч для детей старше 3-х лет</t>
  </si>
  <si>
    <t>Приложение к постановлению администрации</t>
  </si>
  <si>
    <t>Расходы на продукты питания руб.(по расчетной норме на 2023 год)</t>
  </si>
  <si>
    <t>Денежная норма питания проноз на 2023 год</t>
  </si>
  <si>
    <t>Наименование показателя</t>
  </si>
  <si>
    <t>Действующий размер род.платы</t>
  </si>
  <si>
    <t>Предлагемый размер род. платы</t>
  </si>
  <si>
    <t>от 18.05.2023 № 788-п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</si>
</sst>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6" fillId="33" borderId="10" xfId="52" applyFont="1" applyFill="1" applyBorder="1" applyAlignment="1">
      <alignment vertical="center" wrapText="1"/>
      <protection/>
    </xf>
    <xf numFmtId="4" fontId="4" fillId="33" borderId="10" xfId="52" applyNumberFormat="1" applyFont="1" applyFill="1" applyBorder="1" applyAlignment="1">
      <alignment vertical="center" wrapText="1"/>
      <protection/>
    </xf>
    <xf numFmtId="3" fontId="4" fillId="33" borderId="10" xfId="52" applyNumberFormat="1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vertical="center"/>
    </xf>
    <xf numFmtId="4" fontId="4" fillId="7" borderId="10" xfId="52" applyNumberFormat="1" applyFont="1" applyFill="1" applyBorder="1" applyAlignment="1">
      <alignment vertical="center" wrapText="1"/>
      <protection/>
    </xf>
    <xf numFmtId="3" fontId="4" fillId="7" borderId="10" xfId="52" applyNumberFormat="1" applyFont="1" applyFill="1" applyBorder="1" applyAlignment="1">
      <alignment vertical="center" wrapText="1"/>
      <protection/>
    </xf>
    <xf numFmtId="4" fontId="4" fillId="7" borderId="10" xfId="0" applyNumberFormat="1" applyFont="1" applyFill="1" applyBorder="1" applyAlignment="1">
      <alignment vertical="center"/>
    </xf>
    <xf numFmtId="4" fontId="43" fillId="7" borderId="10" xfId="0" applyNumberFormat="1" applyFont="1" applyFill="1" applyBorder="1" applyAlignment="1">
      <alignment vertical="center"/>
    </xf>
    <xf numFmtId="165" fontId="43" fillId="7" borderId="10" xfId="56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47;&#1072;&#1090;&#1088;&#1072;&#1090;&#1099;%20&#1085;&#1072;%20&#1087;&#1088;&#1080;&#1089;&#1084;&#1086;&#1090;&#1088;%20&#1080;%20&#1091;&#1093;&#1086;&#1076;%202023_&#1044;&#1054;&#1059;_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расч.разм.род.платы"/>
      <sheetName val="Лист2"/>
      <sheetName val="Лист3"/>
    </sheetNames>
    <sheetDataSet>
      <sheetData sheetId="0">
        <row r="6">
          <cell r="D6">
            <v>3635576.990612245</v>
          </cell>
          <cell r="E6">
            <v>1260351.2136734696</v>
          </cell>
          <cell r="G6">
            <v>1839804.47</v>
          </cell>
          <cell r="H6">
            <v>28600</v>
          </cell>
          <cell r="I6">
            <v>165188.91</v>
          </cell>
          <cell r="J6">
            <v>393175.63999999996</v>
          </cell>
          <cell r="K6">
            <v>101243.22</v>
          </cell>
          <cell r="M6">
            <v>370</v>
          </cell>
          <cell r="N6">
            <v>180</v>
          </cell>
          <cell r="O6">
            <v>66600</v>
          </cell>
          <cell r="Q6">
            <v>111</v>
          </cell>
          <cell r="S6">
            <v>105</v>
          </cell>
          <cell r="T6">
            <v>115</v>
          </cell>
        </row>
        <row r="7">
          <cell r="D7">
            <v>10370628.09061224</v>
          </cell>
          <cell r="E7">
            <v>3592686.7536734687</v>
          </cell>
          <cell r="G7">
            <v>4020158.64</v>
          </cell>
          <cell r="H7">
            <v>91400</v>
          </cell>
          <cell r="I7">
            <v>540572.63</v>
          </cell>
          <cell r="J7">
            <v>1188480.72</v>
          </cell>
          <cell r="K7">
            <v>316310.22000000003</v>
          </cell>
          <cell r="M7">
            <v>1134</v>
          </cell>
          <cell r="N7">
            <v>181.53350970017635</v>
          </cell>
          <cell r="O7">
            <v>205859</v>
          </cell>
          <cell r="Q7">
            <v>133</v>
          </cell>
          <cell r="S7">
            <v>110</v>
          </cell>
          <cell r="T7">
            <v>121</v>
          </cell>
        </row>
        <row r="8"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 t="e">
            <v>#DIV/0!</v>
          </cell>
          <cell r="O8">
            <v>0</v>
          </cell>
          <cell r="Q8">
            <v>133</v>
          </cell>
          <cell r="S8">
            <v>121</v>
          </cell>
          <cell r="T8">
            <v>123</v>
          </cell>
        </row>
        <row r="9">
          <cell r="D9">
            <v>52792.9387755102</v>
          </cell>
          <cell r="E9">
            <v>17597.632653061224</v>
          </cell>
          <cell r="G9">
            <v>0</v>
          </cell>
          <cell r="H9">
            <v>0</v>
          </cell>
          <cell r="I9">
            <v>33481</v>
          </cell>
          <cell r="J9">
            <v>16976</v>
          </cell>
          <cell r="K9">
            <v>3012</v>
          </cell>
          <cell r="M9">
            <v>5</v>
          </cell>
          <cell r="N9">
            <v>180</v>
          </cell>
          <cell r="O9">
            <v>900</v>
          </cell>
          <cell r="Q9">
            <v>159</v>
          </cell>
          <cell r="S9">
            <v>121</v>
          </cell>
          <cell r="T9">
            <v>123</v>
          </cell>
        </row>
        <row r="10">
          <cell r="D10">
            <v>871669.25</v>
          </cell>
          <cell r="E10">
            <v>321861.14</v>
          </cell>
          <cell r="G10">
            <v>0</v>
          </cell>
          <cell r="H10">
            <v>0</v>
          </cell>
          <cell r="I10">
            <v>103775.99</v>
          </cell>
          <cell r="J10">
            <v>44041.009999999995</v>
          </cell>
          <cell r="K10">
            <v>16471.5</v>
          </cell>
          <cell r="M10">
            <v>112</v>
          </cell>
          <cell r="N10">
            <v>193.67857142857142</v>
          </cell>
          <cell r="O10">
            <v>21692</v>
          </cell>
          <cell r="Q10">
            <v>133</v>
          </cell>
          <cell r="S10">
            <v>110</v>
          </cell>
          <cell r="T10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="70" zoomScaleSheetLayoutView="70" zoomScalePageLayoutView="0" workbookViewId="0" topLeftCell="A1">
      <selection activeCell="F9" sqref="F9"/>
    </sheetView>
  </sheetViews>
  <sheetFormatPr defaultColWidth="22.00390625" defaultRowHeight="15"/>
  <cols>
    <col min="1" max="1" width="20.421875" style="4" customWidth="1"/>
    <col min="2" max="2" width="22.00390625" style="4" customWidth="1"/>
    <col min="3" max="3" width="15.140625" style="4" customWidth="1"/>
    <col min="4" max="4" width="14.140625" style="4" customWidth="1"/>
    <col min="5" max="5" width="15.28125" style="4" customWidth="1"/>
    <col min="6" max="7" width="12.57421875" style="4" customWidth="1"/>
    <col min="8" max="8" width="12.140625" style="4" customWidth="1"/>
    <col min="9" max="9" width="13.28125" style="4" customWidth="1"/>
    <col min="10" max="10" width="13.57421875" style="4" customWidth="1"/>
    <col min="11" max="11" width="15.28125" style="4" customWidth="1"/>
    <col min="12" max="13" width="12.7109375" style="4" customWidth="1"/>
    <col min="14" max="14" width="11.140625" style="4" customWidth="1"/>
    <col min="15" max="15" width="13.140625" style="4" customWidth="1"/>
    <col min="16" max="16" width="10.421875" style="4" customWidth="1"/>
    <col min="17" max="17" width="13.57421875" style="4" customWidth="1"/>
    <col min="18" max="18" width="10.421875" style="4" customWidth="1"/>
    <col min="19" max="251" width="9.140625" style="4" customWidth="1"/>
    <col min="252" max="252" width="20.421875" style="4" customWidth="1"/>
    <col min="253" max="254" width="23.00390625" style="4" customWidth="1"/>
    <col min="255" max="16384" width="22.00390625" style="4" customWidth="1"/>
  </cols>
  <sheetData>
    <row r="1" ht="15">
      <c r="S1" s="5" t="s">
        <v>24</v>
      </c>
    </row>
    <row r="2" ht="15">
      <c r="S2" s="5" t="s">
        <v>18</v>
      </c>
    </row>
    <row r="3" ht="15.75">
      <c r="S3" s="2" t="s">
        <v>30</v>
      </c>
    </row>
    <row r="4" spans="1:16" ht="40.5" customHeight="1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P4" s="2"/>
    </row>
    <row r="7" spans="1:19" ht="24" customHeight="1">
      <c r="A7" s="21" t="s">
        <v>27</v>
      </c>
      <c r="B7" s="20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28.5" customHeight="1">
      <c r="A8" s="21"/>
      <c r="B8" s="16" t="s">
        <v>1</v>
      </c>
      <c r="C8" s="16"/>
      <c r="D8" s="16"/>
      <c r="E8" s="16"/>
      <c r="F8" s="16"/>
      <c r="G8" s="16"/>
      <c r="H8" s="16"/>
      <c r="I8" s="16"/>
      <c r="J8" s="16"/>
      <c r="K8" s="17" t="s">
        <v>2</v>
      </c>
      <c r="L8" s="19" t="s">
        <v>3</v>
      </c>
      <c r="M8" s="19"/>
      <c r="N8" s="19"/>
      <c r="O8" s="19"/>
      <c r="P8" s="19"/>
      <c r="Q8" s="19"/>
      <c r="R8" s="19"/>
      <c r="S8" s="19"/>
    </row>
    <row r="9" spans="1:19" ht="150.75" customHeight="1">
      <c r="A9" s="21"/>
      <c r="B9" s="3" t="s">
        <v>4</v>
      </c>
      <c r="C9" s="3" t="s">
        <v>5</v>
      </c>
      <c r="D9" s="3" t="s">
        <v>6</v>
      </c>
      <c r="E9" s="9" t="s">
        <v>25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17"/>
      <c r="L9" s="3" t="s">
        <v>20</v>
      </c>
      <c r="M9" s="3" t="s">
        <v>12</v>
      </c>
      <c r="N9" s="3" t="s">
        <v>13</v>
      </c>
      <c r="O9" s="3" t="s">
        <v>14</v>
      </c>
      <c r="P9" s="9" t="s">
        <v>26</v>
      </c>
      <c r="Q9" s="3" t="s">
        <v>15</v>
      </c>
      <c r="R9" s="3" t="s">
        <v>28</v>
      </c>
      <c r="S9" s="3" t="s">
        <v>29</v>
      </c>
    </row>
    <row r="10" spans="1:19" ht="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</row>
    <row r="11" spans="1:19" ht="41.25" customHeight="1">
      <c r="A11" s="6" t="s">
        <v>21</v>
      </c>
      <c r="B11" s="11">
        <f>SUM(C11:D11)</f>
        <v>4895928.204285715</v>
      </c>
      <c r="C11" s="7">
        <f>'[1]Свод_расч.разм.род.платы'!$D$6</f>
        <v>3635576.990612245</v>
      </c>
      <c r="D11" s="7">
        <f>'[1]Свод_расч.разм.род.платы'!$E$6</f>
        <v>1260351.2136734696</v>
      </c>
      <c r="E11" s="11">
        <f>P11*N11</f>
        <v>7392600</v>
      </c>
      <c r="F11" s="7">
        <f>'[1]Свод_расч.разм.род.платы'!$G$6</f>
        <v>1839804.47</v>
      </c>
      <c r="G11" s="7">
        <f>'[1]Свод_расч.разм.род.платы'!$H$6</f>
        <v>28600</v>
      </c>
      <c r="H11" s="7">
        <f>'[1]Свод_расч.разм.род.платы'!$I$6</f>
        <v>165188.91</v>
      </c>
      <c r="I11" s="7">
        <f>'[1]Свод_расч.разм.род.платы'!$J$6</f>
        <v>393175.63999999996</v>
      </c>
      <c r="J11" s="7">
        <f>'[1]Свод_расч.разм.род.платы'!$K$6</f>
        <v>101243.22</v>
      </c>
      <c r="K11" s="11">
        <f>B11+E11+F11+G11+H11+I11+J11</f>
        <v>14816540.444285717</v>
      </c>
      <c r="L11" s="8">
        <f>'[1]Свод_расч.разм.род.платы'!$M$6</f>
        <v>370</v>
      </c>
      <c r="M11" s="8">
        <f>'[1]Свод_расч.разм.род.платы'!$N$6</f>
        <v>180</v>
      </c>
      <c r="N11" s="12">
        <f>'[1]Свод_расч.разм.род.платы'!$O$6</f>
        <v>66600</v>
      </c>
      <c r="O11" s="13">
        <f>K11/N11</f>
        <v>222.47057724152728</v>
      </c>
      <c r="P11" s="14">
        <f>'[1]Свод_расч.разм.род.платы'!$Q$6</f>
        <v>111</v>
      </c>
      <c r="Q11" s="15">
        <f>S11/O11</f>
        <v>0.5169222888973276</v>
      </c>
      <c r="R11" s="10">
        <f>'[1]Свод_расч.разм.род.платы'!$S$6</f>
        <v>105</v>
      </c>
      <c r="S11" s="10">
        <f>'[1]Свод_расч.разм.род.платы'!$T$6</f>
        <v>115</v>
      </c>
    </row>
    <row r="12" spans="1:19" ht="40.5" customHeight="1">
      <c r="A12" s="6" t="s">
        <v>22</v>
      </c>
      <c r="B12" s="11">
        <f>SUM(C12:D12)</f>
        <v>13963314.844285708</v>
      </c>
      <c r="C12" s="7">
        <f>'[1]Свод_расч.разм.род.платы'!$D$7</f>
        <v>10370628.09061224</v>
      </c>
      <c r="D12" s="7">
        <f>'[1]Свод_расч.разм.род.платы'!$E$7</f>
        <v>3592686.7536734687</v>
      </c>
      <c r="E12" s="11">
        <f>P12*N12</f>
        <v>27379247</v>
      </c>
      <c r="F12" s="7">
        <f>'[1]Свод_расч.разм.род.платы'!$G$7</f>
        <v>4020158.64</v>
      </c>
      <c r="G12" s="7">
        <f>'[1]Свод_расч.разм.род.платы'!$H$7</f>
        <v>91400</v>
      </c>
      <c r="H12" s="7">
        <f>'[1]Свод_расч.разм.род.платы'!$I$7</f>
        <v>540572.63</v>
      </c>
      <c r="I12" s="7">
        <f>'[1]Свод_расч.разм.род.платы'!$J$7</f>
        <v>1188480.72</v>
      </c>
      <c r="J12" s="7">
        <f>'[1]Свод_расч.разм.род.платы'!$K$7</f>
        <v>316310.22000000003</v>
      </c>
      <c r="K12" s="11">
        <f>B12+E12+F12+G12+H12+I12+J12</f>
        <v>47499484.05428571</v>
      </c>
      <c r="L12" s="8">
        <f>'[1]Свод_расч.разм.род.платы'!$M$7</f>
        <v>1134</v>
      </c>
      <c r="M12" s="8">
        <f>'[1]Свод_расч.разм.род.платы'!$N$7</f>
        <v>181.53350970017635</v>
      </c>
      <c r="N12" s="12">
        <f>'[1]Свод_расч.разм.род.платы'!$O$7</f>
        <v>205859</v>
      </c>
      <c r="O12" s="13">
        <f>K12/N12</f>
        <v>230.73795196851103</v>
      </c>
      <c r="P12" s="14">
        <f>'[1]Свод_расч.разм.род.платы'!$Q$7</f>
        <v>133</v>
      </c>
      <c r="Q12" s="15">
        <f>S12/O12</f>
        <v>0.5244044118780813</v>
      </c>
      <c r="R12" s="10">
        <f>'[1]Свод_расч.разм.род.платы'!$S$7</f>
        <v>110</v>
      </c>
      <c r="S12" s="10">
        <f>'[1]Свод_расч.разм.род.платы'!$T$7</f>
        <v>121</v>
      </c>
    </row>
    <row r="13" spans="1:19" ht="41.25" customHeight="1" hidden="1">
      <c r="A13" s="6" t="s">
        <v>16</v>
      </c>
      <c r="B13" s="11">
        <f>SUM(C13:D13)</f>
        <v>0</v>
      </c>
      <c r="C13" s="7">
        <f>'[1]Свод_расч.разм.род.платы'!$D$8</f>
        <v>0</v>
      </c>
      <c r="D13" s="7">
        <f>'[1]Свод_расч.разм.род.платы'!$E$8</f>
        <v>0</v>
      </c>
      <c r="E13" s="11">
        <f>P13*N13</f>
        <v>0</v>
      </c>
      <c r="F13" s="7">
        <f>'[1]Свод_расч.разм.род.платы'!$G$8</f>
        <v>0</v>
      </c>
      <c r="G13" s="7">
        <f>'[1]Свод_расч.разм.род.платы'!$H$8</f>
        <v>0</v>
      </c>
      <c r="H13" s="7">
        <f>'[1]Свод_расч.разм.род.платы'!$I$8</f>
        <v>0</v>
      </c>
      <c r="I13" s="7">
        <f>'[1]Свод_расч.разм.род.платы'!$J$8</f>
        <v>0</v>
      </c>
      <c r="J13" s="7">
        <f>'[1]Свод_расч.разм.род.платы'!$K$8</f>
        <v>0</v>
      </c>
      <c r="K13" s="11">
        <f>B13+E13+F13+G13+H13+I13+J13</f>
        <v>0</v>
      </c>
      <c r="L13" s="8">
        <f>'[1]Свод_расч.разм.род.платы'!$M$8</f>
        <v>0</v>
      </c>
      <c r="M13" s="8" t="e">
        <f>'[1]Свод_расч.разм.род.платы'!$N$8</f>
        <v>#DIV/0!</v>
      </c>
      <c r="N13" s="12">
        <f>'[1]Свод_расч.разм.род.платы'!$O$8</f>
        <v>0</v>
      </c>
      <c r="O13" s="13" t="e">
        <f>K13/N13</f>
        <v>#DIV/0!</v>
      </c>
      <c r="P13" s="14">
        <f>'[1]Свод_расч.разм.род.платы'!$Q$8</f>
        <v>133</v>
      </c>
      <c r="Q13" s="15" t="e">
        <f>S13/O13</f>
        <v>#DIV/0!</v>
      </c>
      <c r="R13" s="10">
        <f>'[1]Свод_расч.разм.род.платы'!$S$8</f>
        <v>121</v>
      </c>
      <c r="S13" s="10">
        <f>'[1]Свод_расч.разм.род.платы'!$T$8</f>
        <v>123</v>
      </c>
    </row>
    <row r="14" spans="1:19" ht="41.25" customHeight="1">
      <c r="A14" s="6" t="s">
        <v>17</v>
      </c>
      <c r="B14" s="11">
        <f>SUM(C14:D14)</f>
        <v>70390.57142857142</v>
      </c>
      <c r="C14" s="7">
        <f>'[1]Свод_расч.разм.род.платы'!$D$9</f>
        <v>52792.9387755102</v>
      </c>
      <c r="D14" s="7">
        <f>'[1]Свод_расч.разм.род.платы'!$E$9</f>
        <v>17597.632653061224</v>
      </c>
      <c r="E14" s="11">
        <f>P14*N14</f>
        <v>143100</v>
      </c>
      <c r="F14" s="7">
        <f>'[1]Свод_расч.разм.род.платы'!$G$9</f>
        <v>0</v>
      </c>
      <c r="G14" s="7">
        <f>'[1]Свод_расч.разм.род.платы'!$H$9</f>
        <v>0</v>
      </c>
      <c r="H14" s="7">
        <f>'[1]Свод_расч.разм.род.платы'!$I$9</f>
        <v>33481</v>
      </c>
      <c r="I14" s="7">
        <f>'[1]Свод_расч.разм.род.платы'!$J$9</f>
        <v>16976</v>
      </c>
      <c r="J14" s="7">
        <f>'[1]Свод_расч.разм.род.платы'!$K$9</f>
        <v>3012</v>
      </c>
      <c r="K14" s="11">
        <f>B14+E14+F14+G14+H14+I14+J14</f>
        <v>266959.5714285714</v>
      </c>
      <c r="L14" s="8">
        <f>'[1]Свод_расч.разм.род.платы'!$M$9</f>
        <v>5</v>
      </c>
      <c r="M14" s="8">
        <f>'[1]Свод_расч.разм.род.платы'!$N$9</f>
        <v>180</v>
      </c>
      <c r="N14" s="12">
        <f>'[1]Свод_расч.разм.род.платы'!$O$9</f>
        <v>900</v>
      </c>
      <c r="O14" s="13">
        <f>K14/N14</f>
        <v>296.621746031746</v>
      </c>
      <c r="P14" s="14">
        <f>'[1]Свод_расч.разм.род.платы'!$Q$9</f>
        <v>159</v>
      </c>
      <c r="Q14" s="15">
        <f>S14/O14</f>
        <v>0.41466952995022793</v>
      </c>
      <c r="R14" s="10">
        <f>'[1]Свод_расч.разм.род.платы'!$S$9</f>
        <v>121</v>
      </c>
      <c r="S14" s="10">
        <f>'[1]Свод_расч.разм.род.платы'!$T$9</f>
        <v>123</v>
      </c>
    </row>
    <row r="15" spans="1:19" ht="41.25" customHeight="1">
      <c r="A15" s="6" t="s">
        <v>23</v>
      </c>
      <c r="B15" s="11">
        <f>SUM(C15:D15)</f>
        <v>1193530.3900000001</v>
      </c>
      <c r="C15" s="7">
        <f>'[1]Свод_расч.разм.род.платы'!$D$10</f>
        <v>871669.25</v>
      </c>
      <c r="D15" s="7">
        <f>'[1]Свод_расч.разм.род.платы'!$E$10</f>
        <v>321861.14</v>
      </c>
      <c r="E15" s="11">
        <f>P15*N15</f>
        <v>2885036</v>
      </c>
      <c r="F15" s="7">
        <f>'[1]Свод_расч.разм.род.платы'!$G$10</f>
        <v>0</v>
      </c>
      <c r="G15" s="7">
        <f>'[1]Свод_расч.разм.род.платы'!$H$10</f>
        <v>0</v>
      </c>
      <c r="H15" s="7">
        <f>'[1]Свод_расч.разм.род.платы'!$I$10</f>
        <v>103775.99</v>
      </c>
      <c r="I15" s="7">
        <f>'[1]Свод_расч.разм.род.платы'!$J$10</f>
        <v>44041.009999999995</v>
      </c>
      <c r="J15" s="7">
        <f>'[1]Свод_расч.разм.род.платы'!$K$10</f>
        <v>16471.5</v>
      </c>
      <c r="K15" s="11">
        <f>B15+E15+F15+G15+H15+I15+J15</f>
        <v>4242854.890000001</v>
      </c>
      <c r="L15" s="8">
        <f>'[1]Свод_расч.разм.род.платы'!$M$10</f>
        <v>112</v>
      </c>
      <c r="M15" s="8">
        <f>'[1]Свод_расч.разм.род.платы'!$N$10</f>
        <v>193.67857142857142</v>
      </c>
      <c r="N15" s="12">
        <f>'[1]Свод_расч.разм.род.платы'!$O$10</f>
        <v>21692</v>
      </c>
      <c r="O15" s="13">
        <f>K15/N15</f>
        <v>195.59537571454916</v>
      </c>
      <c r="P15" s="14">
        <f>'[1]Свод_расч.разм.род.платы'!$Q$10</f>
        <v>133</v>
      </c>
      <c r="Q15" s="15">
        <f>S15/O15</f>
        <v>0.6186240321784844</v>
      </c>
      <c r="R15" s="10">
        <f>'[1]Свод_расч.разм.род.платы'!$S$10</f>
        <v>110</v>
      </c>
      <c r="S15" s="10">
        <f>'[1]Свод_расч.разм.род.платы'!$T$10</f>
        <v>121</v>
      </c>
    </row>
  </sheetData>
  <sheetProtection/>
  <mergeCells count="6">
    <mergeCell ref="B8:J8"/>
    <mergeCell ref="K8:K9"/>
    <mergeCell ref="A4:N4"/>
    <mergeCell ref="L8:S8"/>
    <mergeCell ref="B7:S7"/>
    <mergeCell ref="A7:A9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Витальевна</dc:creator>
  <cp:keywords/>
  <dc:description/>
  <cp:lastModifiedBy>Мурашова И.В.</cp:lastModifiedBy>
  <cp:lastPrinted>2023-05-18T09:36:47Z</cp:lastPrinted>
  <dcterms:created xsi:type="dcterms:W3CDTF">2019-10-09T13:24:41Z</dcterms:created>
  <dcterms:modified xsi:type="dcterms:W3CDTF">2023-05-18T09:36:56Z</dcterms:modified>
  <cp:category/>
  <cp:version/>
  <cp:contentType/>
  <cp:contentStatus/>
</cp:coreProperties>
</file>