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<sst xmlns="http://schemas.openxmlformats.org/spreadsheetml/2006/main" count="33" uniqueCount="33">
  <si>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Приложение </t>
  </si>
  <si>
    <t xml:space="preserve">к постановлению  администрации </t>
  </si>
  <si>
    <t>Сланцевского муниципального района</t>
  </si>
  <si>
    <t>от 16.10.2014 № 1908-п</t>
  </si>
  <si>
    <t>Показатели</t>
  </si>
  <si>
    <t xml:space="preserve">Затраты, учитываемые при установлении родительской платы за присмотр и уход за ребенком  </t>
  </si>
  <si>
    <t>Присмотр и уход (согласно п.34 статьи 2 ФЗ от 29.12.2012 № 273-ФЗ)</t>
  </si>
  <si>
    <t>Общий объем расходов на присмотр и уход за детьми, руб.</t>
  </si>
  <si>
    <t>Справочно</t>
  </si>
  <si>
    <t xml:space="preserve">Общий объем средств на оплату труда работников, обеспечивающих комплекс мер по организации питания и хозяйственно-бытового обслуживания детей, обеспечению соблюдения ими личной гигиены и режима дня с начислениями, руб.
</t>
  </si>
  <si>
    <t>в том числе заработная плата помощников воспитателей (младших воспитателей) с начислениями, руб.</t>
  </si>
  <si>
    <t>в том числе заработная плата шеф-повара, поваров, кухонных (подсобных) рабочих с начислениями, руб.</t>
  </si>
  <si>
    <t>в том числе заработная плата кладовщика с начислениями, руб.</t>
  </si>
  <si>
    <t>Расходы на продукты питания руб.(по норме, действующей в 2015 году)</t>
  </si>
  <si>
    <t>Расходы на доставку и хранение продуктов питания, руб.</t>
  </si>
  <si>
    <t>Мебель для спален, руб.</t>
  </si>
  <si>
    <t>Мягкий инвентарь, руб.</t>
  </si>
  <si>
    <t>Расходы на организацию санитарно-гигиенических процедур</t>
  </si>
  <si>
    <t>Расходы на организацию медицинского обслуживания</t>
  </si>
  <si>
    <t xml:space="preserve">Среднегодовое плановое количество детей количество детей </t>
  </si>
  <si>
    <t>Плановое количество дней посещения ДОУ одним ребенком в год</t>
  </si>
  <si>
    <t>Плановое количество детодней</t>
  </si>
  <si>
    <t>Фактическая стомость содержания 1-го воспитанника в день, руб.</t>
  </si>
  <si>
    <t>Устанавливаемый размер родительской платы (45% от суммы затрат)</t>
  </si>
  <si>
    <t>рост к действ.</t>
  </si>
  <si>
    <t>Общеразвивающие группы 10ч для детей до 3-х лет</t>
  </si>
  <si>
    <t>Общеразвивающие группы 10ч для детей старше 3-х лет</t>
  </si>
  <si>
    <t>Общеразвивающие группы 24ч для детей старше 3-х лет</t>
  </si>
  <si>
    <t>Коррекционные  группы 10 ч для детей старше 3-х лет</t>
  </si>
  <si>
    <t>Дневного до 3-х лет</t>
  </si>
  <si>
    <t>Дневного старше3-х лет</t>
  </si>
  <si>
    <t>Круглосуточного до 3-х лет</t>
  </si>
  <si>
    <t>Круглосуточного старше3-х лет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</si>
</sst>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0%"/>
    <numFmt numFmtId="167" formatCode="0.0%"/>
    <numFmt numFmtId="168" formatCode="0.00%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b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4" fillId="3" borderId="3" xfId="0" applyFont="1" applyFill="1" applyBorder="1" applyAlignment="1">
      <alignment horizontal="center" wrapText="1"/>
    </xf>
    <xf numFmtId="164" fontId="5" fillId="3" borderId="4" xfId="0" applyFont="1" applyFill="1" applyBorder="1" applyAlignment="1">
      <alignment horizontal="center" vertical="center" wrapText="1"/>
    </xf>
    <xf numFmtId="164" fontId="4" fillId="3" borderId="5" xfId="0" applyFont="1" applyFill="1" applyBorder="1" applyAlignment="1">
      <alignment horizontal="center" wrapText="1"/>
    </xf>
    <xf numFmtId="164" fontId="4" fillId="0" borderId="0" xfId="0" applyFont="1" applyAlignment="1">
      <alignment/>
    </xf>
    <xf numFmtId="164" fontId="6" fillId="3" borderId="6" xfId="0" applyFont="1" applyFill="1" applyBorder="1" applyAlignment="1">
      <alignment horizontal="center" vertical="top" wrapText="1"/>
    </xf>
    <xf numFmtId="164" fontId="7" fillId="4" borderId="7" xfId="0" applyFont="1" applyFill="1" applyBorder="1" applyAlignment="1">
      <alignment horizontal="center" vertical="top" wrapText="1"/>
    </xf>
    <xf numFmtId="164" fontId="6" fillId="3" borderId="7" xfId="0" applyFont="1" applyFill="1" applyBorder="1" applyAlignment="1">
      <alignment horizontal="center" vertical="top" wrapText="1"/>
    </xf>
    <xf numFmtId="164" fontId="7" fillId="3" borderId="7" xfId="0" applyFont="1" applyFill="1" applyBorder="1" applyAlignment="1">
      <alignment horizontal="center" vertical="top" wrapText="1"/>
    </xf>
    <xf numFmtId="164" fontId="7" fillId="3" borderId="1" xfId="0" applyFont="1" applyFill="1" applyBorder="1" applyAlignment="1">
      <alignment horizontal="center" vertical="top" wrapText="1"/>
    </xf>
    <xf numFmtId="164" fontId="2" fillId="0" borderId="0" xfId="0" applyFont="1" applyAlignment="1">
      <alignment horizontal="center" vertical="top"/>
    </xf>
    <xf numFmtId="164" fontId="8" fillId="0" borderId="8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1" fillId="5" borderId="9" xfId="20" applyFont="1" applyFill="1" applyBorder="1" applyAlignment="1">
      <alignment vertical="center" wrapText="1"/>
      <protection/>
    </xf>
    <xf numFmtId="165" fontId="9" fillId="5" borderId="1" xfId="0" applyNumberFormat="1" applyFont="1" applyFill="1" applyBorder="1" applyAlignment="1">
      <alignment/>
    </xf>
    <xf numFmtId="165" fontId="9" fillId="6" borderId="1" xfId="0" applyNumberFormat="1" applyFont="1" applyFill="1" applyBorder="1" applyAlignment="1">
      <alignment/>
    </xf>
    <xf numFmtId="165" fontId="10" fillId="5" borderId="1" xfId="0" applyNumberFormat="1" applyFont="1" applyFill="1" applyBorder="1" applyAlignment="1">
      <alignment/>
    </xf>
    <xf numFmtId="164" fontId="0" fillId="5" borderId="1" xfId="0" applyFill="1" applyBorder="1" applyAlignment="1">
      <alignment/>
    </xf>
    <xf numFmtId="167" fontId="11" fillId="5" borderId="1" xfId="19" applyNumberFormat="1" applyFont="1" applyFill="1" applyBorder="1" applyAlignment="1" applyProtection="1">
      <alignment/>
      <protection/>
    </xf>
    <xf numFmtId="165" fontId="9" fillId="5" borderId="9" xfId="0" applyNumberFormat="1" applyFont="1" applyFill="1" applyBorder="1" applyAlignment="1">
      <alignment/>
    </xf>
    <xf numFmtId="167" fontId="12" fillId="5" borderId="1" xfId="19" applyNumberFormat="1" applyFont="1" applyFill="1" applyBorder="1" applyAlignment="1" applyProtection="1">
      <alignment/>
      <protection/>
    </xf>
    <xf numFmtId="164" fontId="0" fillId="7" borderId="1" xfId="0" applyFont="1" applyFill="1" applyBorder="1" applyAlignment="1">
      <alignment/>
    </xf>
    <xf numFmtId="165" fontId="0" fillId="7" borderId="1" xfId="0" applyNumberFormat="1" applyFill="1" applyBorder="1" applyAlignment="1">
      <alignment/>
    </xf>
    <xf numFmtId="165" fontId="9" fillId="7" borderId="1" xfId="0" applyNumberFormat="1" applyFont="1" applyFill="1" applyBorder="1" applyAlignment="1">
      <alignment/>
    </xf>
    <xf numFmtId="165" fontId="10" fillId="7" borderId="1" xfId="0" applyNumberFormat="1" applyFont="1" applyFill="1" applyBorder="1" applyAlignment="1">
      <alignment/>
    </xf>
    <xf numFmtId="164" fontId="0" fillId="7" borderId="1" xfId="0" applyFill="1" applyBorder="1" applyAlignment="1">
      <alignment/>
    </xf>
    <xf numFmtId="167" fontId="11" fillId="7" borderId="1" xfId="19" applyNumberFormat="1" applyFont="1" applyFill="1" applyBorder="1" applyAlignment="1" applyProtection="1">
      <alignment/>
      <protection/>
    </xf>
    <xf numFmtId="168" fontId="13" fillId="7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workbookViewId="0" topLeftCell="A1">
      <selection activeCell="A5" sqref="A5"/>
    </sheetView>
  </sheetViews>
  <sheetFormatPr defaultColWidth="9.140625" defaultRowHeight="15"/>
  <cols>
    <col min="1" max="1" width="30.28125" style="1" customWidth="1"/>
    <col min="2" max="2" width="12.00390625" style="0" customWidth="1"/>
    <col min="3" max="3" width="11.8515625" style="0" customWidth="1"/>
    <col min="4" max="4" width="12.140625" style="0" customWidth="1"/>
    <col min="5" max="5" width="10.421875" style="0" customWidth="1"/>
    <col min="6" max="6" width="13.421875" style="0" customWidth="1"/>
    <col min="12" max="12" width="12.00390625" style="0" customWidth="1"/>
    <col min="18" max="18" width="0" style="0" hidden="1" customWidth="1"/>
  </cols>
  <sheetData>
    <row r="1" spans="14:17" ht="15.75">
      <c r="N1" s="2" t="s">
        <v>0</v>
      </c>
      <c r="O1" s="2"/>
      <c r="P1" s="2"/>
      <c r="Q1" s="2"/>
    </row>
    <row r="2" spans="14:17" ht="15.75">
      <c r="N2" s="2" t="s">
        <v>1</v>
      </c>
      <c r="O2" s="2"/>
      <c r="P2" s="2"/>
      <c r="Q2" s="2"/>
    </row>
    <row r="3" spans="14:17" ht="15.75">
      <c r="N3" s="2" t="s">
        <v>2</v>
      </c>
      <c r="O3" s="2"/>
      <c r="P3" s="2"/>
      <c r="Q3" s="2"/>
    </row>
    <row r="4" spans="14:17" ht="15.75">
      <c r="N4" s="2" t="s">
        <v>3</v>
      </c>
      <c r="O4" s="2"/>
      <c r="P4" s="2"/>
      <c r="Q4" s="2"/>
    </row>
    <row r="5" spans="1:18" ht="16.5" customHeight="1">
      <c r="A5" s="3" t="s">
        <v>4</v>
      </c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</row>
    <row r="6" spans="1:18" ht="15" customHeight="1">
      <c r="A6" s="3"/>
      <c r="B6" s="6" t="s">
        <v>6</v>
      </c>
      <c r="C6" s="6"/>
      <c r="D6" s="6"/>
      <c r="E6" s="6"/>
      <c r="F6" s="6"/>
      <c r="G6" s="6"/>
      <c r="H6" s="6"/>
      <c r="I6" s="6"/>
      <c r="J6" s="6"/>
      <c r="K6" s="6"/>
      <c r="L6" s="7" t="s">
        <v>7</v>
      </c>
      <c r="M6" s="8" t="s">
        <v>8</v>
      </c>
      <c r="N6" s="8"/>
      <c r="O6" s="8"/>
      <c r="P6" s="8"/>
      <c r="Q6" s="8"/>
      <c r="R6" s="9"/>
    </row>
    <row r="7" spans="1:18" ht="176.25" customHeight="1">
      <c r="A7" s="3"/>
      <c r="B7" s="10" t="s">
        <v>9</v>
      </c>
      <c r="C7" s="11" t="s">
        <v>10</v>
      </c>
      <c r="D7" s="11" t="s">
        <v>11</v>
      </c>
      <c r="E7" s="11" t="s">
        <v>12</v>
      </c>
      <c r="F7" s="12" t="s">
        <v>13</v>
      </c>
      <c r="G7" s="12" t="s">
        <v>14</v>
      </c>
      <c r="H7" s="12" t="s">
        <v>15</v>
      </c>
      <c r="I7" s="12" t="s">
        <v>16</v>
      </c>
      <c r="J7" s="12" t="s">
        <v>17</v>
      </c>
      <c r="K7" s="12" t="s">
        <v>18</v>
      </c>
      <c r="L7" s="7"/>
      <c r="M7" s="13" t="s">
        <v>19</v>
      </c>
      <c r="N7" s="13" t="s">
        <v>20</v>
      </c>
      <c r="O7" s="13" t="s">
        <v>21</v>
      </c>
      <c r="P7" s="13" t="s">
        <v>22</v>
      </c>
      <c r="Q7" s="14" t="s">
        <v>23</v>
      </c>
      <c r="R7" s="15"/>
    </row>
    <row r="8" spans="1:18" ht="25.5">
      <c r="A8" s="16">
        <v>1</v>
      </c>
      <c r="B8" s="16">
        <v>2</v>
      </c>
      <c r="C8" s="17">
        <v>3</v>
      </c>
      <c r="D8" s="16">
        <v>4</v>
      </c>
      <c r="E8" s="17">
        <v>5</v>
      </c>
      <c r="F8" s="16">
        <v>6</v>
      </c>
      <c r="G8" s="16">
        <v>7</v>
      </c>
      <c r="H8" s="16">
        <v>8</v>
      </c>
      <c r="I8" s="17">
        <v>9</v>
      </c>
      <c r="J8" s="16">
        <v>10</v>
      </c>
      <c r="K8" s="17">
        <v>11</v>
      </c>
      <c r="L8" s="16">
        <v>12</v>
      </c>
      <c r="M8" s="17">
        <v>13</v>
      </c>
      <c r="N8" s="16">
        <v>14</v>
      </c>
      <c r="O8" s="16">
        <v>15</v>
      </c>
      <c r="P8" s="16">
        <v>16</v>
      </c>
      <c r="Q8" s="16">
        <v>17</v>
      </c>
      <c r="R8" s="14" t="s">
        <v>24</v>
      </c>
    </row>
    <row r="9" spans="1:18" ht="25.5">
      <c r="A9" s="18" t="s">
        <v>25</v>
      </c>
      <c r="B9" s="19">
        <f>SUM(C9:E9)</f>
        <v>8762231.79784847</v>
      </c>
      <c r="C9" s="20">
        <v>6137196.81149316</v>
      </c>
      <c r="D9" s="20">
        <v>2068522.9954139981</v>
      </c>
      <c r="E9" s="20">
        <v>556511.990941312</v>
      </c>
      <c r="F9" s="20">
        <v>5457240</v>
      </c>
      <c r="G9" s="20">
        <v>26603.07</v>
      </c>
      <c r="H9" s="20">
        <v>120318</v>
      </c>
      <c r="I9" s="20">
        <v>250229.77</v>
      </c>
      <c r="J9" s="20">
        <v>250409.40999999997</v>
      </c>
      <c r="K9" s="20">
        <v>73980.43</v>
      </c>
      <c r="L9" s="19">
        <f>SUM(B9,F9:K9)</f>
        <v>14941012.47784847</v>
      </c>
      <c r="M9" s="20">
        <v>475</v>
      </c>
      <c r="N9" s="20">
        <f aca="true" t="shared" si="0" ref="N9:N17">O9/M9</f>
        <v>191.4821052631579</v>
      </c>
      <c r="O9" s="19">
        <v>90954</v>
      </c>
      <c r="P9" s="21">
        <f aca="true" t="shared" si="1" ref="P9:P17">L9/O9</f>
        <v>164.2699878823193</v>
      </c>
      <c r="Q9" s="22">
        <f aca="true" t="shared" si="2" ref="Q9:Q15">ROUND(P9*0.45,0)</f>
        <v>74</v>
      </c>
      <c r="R9" s="23">
        <f>Q9/70</f>
        <v>1.0571428571428572</v>
      </c>
    </row>
    <row r="10" spans="1:18" ht="51" customHeight="1">
      <c r="A10" s="18" t="s">
        <v>26</v>
      </c>
      <c r="B10" s="19">
        <f>SUM(C10:E10)</f>
        <v>19253592.682219487</v>
      </c>
      <c r="C10" s="20">
        <v>13162680.88999456</v>
      </c>
      <c r="D10" s="20">
        <v>4742851.176125991</v>
      </c>
      <c r="E10" s="20">
        <v>1348060.616098936</v>
      </c>
      <c r="F10" s="20">
        <v>17015708</v>
      </c>
      <c r="G10" s="20">
        <v>68430.89</v>
      </c>
      <c r="H10" s="20">
        <v>355762</v>
      </c>
      <c r="I10" s="20">
        <v>644092.0449999999</v>
      </c>
      <c r="J10" s="20">
        <v>557548.715</v>
      </c>
      <c r="K10" s="20">
        <v>152456.86</v>
      </c>
      <c r="L10" s="19">
        <f>SUM(B10,F10:K10)</f>
        <v>38047591.19221949</v>
      </c>
      <c r="M10" s="20">
        <v>1203</v>
      </c>
      <c r="N10" s="20">
        <f t="shared" si="0"/>
        <v>191.1404821280133</v>
      </c>
      <c r="O10" s="19">
        <v>229942</v>
      </c>
      <c r="P10" s="21">
        <f t="shared" si="1"/>
        <v>165.46603574909972</v>
      </c>
      <c r="Q10" s="22">
        <f t="shared" si="2"/>
        <v>74</v>
      </c>
      <c r="R10" s="23">
        <f aca="true" t="shared" si="3" ref="R10:R15">Q10/70</f>
        <v>1.0571428571428572</v>
      </c>
    </row>
    <row r="11" spans="1:18" ht="25.5">
      <c r="A11" s="18" t="s">
        <v>27</v>
      </c>
      <c r="B11" s="19">
        <f>SUM(C11:E11)</f>
        <v>802763</v>
      </c>
      <c r="C11" s="20">
        <v>705765</v>
      </c>
      <c r="D11" s="20">
        <v>79580</v>
      </c>
      <c r="E11" s="20">
        <v>17418</v>
      </c>
      <c r="F11" s="20">
        <v>458850</v>
      </c>
      <c r="G11" s="20">
        <v>0</v>
      </c>
      <c r="H11" s="20">
        <v>0</v>
      </c>
      <c r="I11" s="20">
        <v>15065</v>
      </c>
      <c r="J11" s="20">
        <v>12581</v>
      </c>
      <c r="K11" s="20">
        <v>2464</v>
      </c>
      <c r="L11" s="19">
        <f>SUM(B11,F11:K11)</f>
        <v>1291723</v>
      </c>
      <c r="M11" s="20">
        <v>23</v>
      </c>
      <c r="N11" s="20">
        <f t="shared" si="0"/>
        <v>210</v>
      </c>
      <c r="O11" s="19">
        <v>4830</v>
      </c>
      <c r="P11" s="21">
        <f t="shared" si="1"/>
        <v>267.4374741200828</v>
      </c>
      <c r="Q11" s="22">
        <f t="shared" si="2"/>
        <v>120</v>
      </c>
      <c r="R11" s="23">
        <f>Q11/90</f>
        <v>1.3333333333333333</v>
      </c>
    </row>
    <row r="12" spans="1:18" ht="25.5">
      <c r="A12" s="18" t="s">
        <v>28</v>
      </c>
      <c r="B12" s="19">
        <f>SUM(C12:E12)</f>
        <v>3047810.99485985</v>
      </c>
      <c r="C12" s="20">
        <v>2274566.8341986</v>
      </c>
      <c r="D12" s="20">
        <v>620366.07131625</v>
      </c>
      <c r="E12" s="20">
        <v>152878.089345</v>
      </c>
      <c r="F12" s="20">
        <v>1468160</v>
      </c>
      <c r="G12" s="20">
        <v>0</v>
      </c>
      <c r="H12" s="20">
        <v>0</v>
      </c>
      <c r="I12" s="20">
        <v>80016.83</v>
      </c>
      <c r="J12" s="20">
        <v>53248.7</v>
      </c>
      <c r="K12" s="20">
        <v>15883.39</v>
      </c>
      <c r="L12" s="19">
        <f>SUM(B12,F12:K12)</f>
        <v>4665119.91485985</v>
      </c>
      <c r="M12" s="20">
        <v>104</v>
      </c>
      <c r="N12" s="20">
        <f t="shared" si="0"/>
        <v>190.76923076923077</v>
      </c>
      <c r="O12" s="24">
        <v>19840</v>
      </c>
      <c r="P12" s="21">
        <f t="shared" si="1"/>
        <v>235.13709248285534</v>
      </c>
      <c r="Q12" s="22">
        <f t="shared" si="2"/>
        <v>106</v>
      </c>
      <c r="R12" s="23">
        <f t="shared" si="3"/>
        <v>1.5142857142857142</v>
      </c>
    </row>
    <row r="13" spans="1:18" ht="15">
      <c r="A13" s="1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19"/>
      <c r="M13" s="20"/>
      <c r="N13" s="20"/>
      <c r="O13" s="24"/>
      <c r="P13" s="21"/>
      <c r="Q13" s="25"/>
      <c r="R13" s="23"/>
    </row>
    <row r="14" spans="1:18" ht="15">
      <c r="A14" s="26" t="s">
        <v>29</v>
      </c>
      <c r="B14" s="27">
        <f aca="true" t="shared" si="4" ref="B14:M14">SUM(B9)</f>
        <v>8762231.79784847</v>
      </c>
      <c r="C14" s="27">
        <f t="shared" si="4"/>
        <v>6137196.81149316</v>
      </c>
      <c r="D14" s="27">
        <f t="shared" si="4"/>
        <v>2068522.9954139981</v>
      </c>
      <c r="E14" s="27">
        <f t="shared" si="4"/>
        <v>556511.990941312</v>
      </c>
      <c r="F14" s="27">
        <f t="shared" si="4"/>
        <v>5457240</v>
      </c>
      <c r="G14" s="27">
        <f t="shared" si="4"/>
        <v>26603.07</v>
      </c>
      <c r="H14" s="27">
        <f t="shared" si="4"/>
        <v>120318</v>
      </c>
      <c r="I14" s="27">
        <f t="shared" si="4"/>
        <v>250229.77</v>
      </c>
      <c r="J14" s="27">
        <f t="shared" si="4"/>
        <v>250409.40999999997</v>
      </c>
      <c r="K14" s="27">
        <f t="shared" si="4"/>
        <v>73980.43</v>
      </c>
      <c r="L14" s="27">
        <f t="shared" si="4"/>
        <v>14941012.47784847</v>
      </c>
      <c r="M14" s="27">
        <f t="shared" si="4"/>
        <v>475</v>
      </c>
      <c r="N14" s="28">
        <f t="shared" si="0"/>
        <v>191.4821052631579</v>
      </c>
      <c r="O14" s="27">
        <f>SUM(O9)</f>
        <v>90954</v>
      </c>
      <c r="P14" s="29">
        <f t="shared" si="1"/>
        <v>164.2699878823193</v>
      </c>
      <c r="Q14" s="30">
        <f t="shared" si="2"/>
        <v>74</v>
      </c>
      <c r="R14" s="31">
        <f t="shared" si="3"/>
        <v>1.0571428571428572</v>
      </c>
    </row>
    <row r="15" spans="1:18" ht="15">
      <c r="A15" s="26" t="s">
        <v>30</v>
      </c>
      <c r="B15" s="27">
        <f aca="true" t="shared" si="5" ref="B15:M15">SUM(B10,B12)</f>
        <v>22301403.677079335</v>
      </c>
      <c r="C15" s="27">
        <f t="shared" si="5"/>
        <v>15437247.72419316</v>
      </c>
      <c r="D15" s="27">
        <f t="shared" si="5"/>
        <v>5363217.247442241</v>
      </c>
      <c r="E15" s="27">
        <f t="shared" si="5"/>
        <v>1500938.705443936</v>
      </c>
      <c r="F15" s="27">
        <f t="shared" si="5"/>
        <v>18483868</v>
      </c>
      <c r="G15" s="27">
        <f t="shared" si="5"/>
        <v>68430.89</v>
      </c>
      <c r="H15" s="27">
        <f t="shared" si="5"/>
        <v>355762</v>
      </c>
      <c r="I15" s="27">
        <f t="shared" si="5"/>
        <v>724108.8749999999</v>
      </c>
      <c r="J15" s="27">
        <f t="shared" si="5"/>
        <v>610797.4149999999</v>
      </c>
      <c r="K15" s="27">
        <f t="shared" si="5"/>
        <v>168340.25</v>
      </c>
      <c r="L15" s="27">
        <f t="shared" si="5"/>
        <v>42712711.10707934</v>
      </c>
      <c r="M15" s="27">
        <f t="shared" si="5"/>
        <v>1307</v>
      </c>
      <c r="N15" s="28">
        <f t="shared" si="0"/>
        <v>191.11094108645753</v>
      </c>
      <c r="O15" s="27">
        <f>SUM(O10,O12)</f>
        <v>249782</v>
      </c>
      <c r="P15" s="29">
        <f t="shared" si="1"/>
        <v>170.9999563902897</v>
      </c>
      <c r="Q15" s="30">
        <f t="shared" si="2"/>
        <v>77</v>
      </c>
      <c r="R15" s="31">
        <f t="shared" si="3"/>
        <v>1.1</v>
      </c>
    </row>
    <row r="16" spans="1:18" ht="15">
      <c r="A16" s="26" t="s">
        <v>31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8"/>
      <c r="O16" s="30"/>
      <c r="P16" s="29"/>
      <c r="Q16" s="32"/>
      <c r="R16" s="31"/>
    </row>
    <row r="17" spans="1:18" ht="15.75">
      <c r="A17" s="26" t="s">
        <v>32</v>
      </c>
      <c r="B17" s="27">
        <f aca="true" t="shared" si="6" ref="B17:M17">B11</f>
        <v>802763</v>
      </c>
      <c r="C17" s="27">
        <f t="shared" si="6"/>
        <v>705765</v>
      </c>
      <c r="D17" s="27">
        <f t="shared" si="6"/>
        <v>79580</v>
      </c>
      <c r="E17" s="27">
        <f t="shared" si="6"/>
        <v>17418</v>
      </c>
      <c r="F17" s="27">
        <f t="shared" si="6"/>
        <v>458850</v>
      </c>
      <c r="G17" s="27">
        <f t="shared" si="6"/>
        <v>0</v>
      </c>
      <c r="H17" s="27">
        <f t="shared" si="6"/>
        <v>0</v>
      </c>
      <c r="I17" s="27">
        <f t="shared" si="6"/>
        <v>15065</v>
      </c>
      <c r="J17" s="27">
        <f t="shared" si="6"/>
        <v>12581</v>
      </c>
      <c r="K17" s="27">
        <f t="shared" si="6"/>
        <v>2464</v>
      </c>
      <c r="L17" s="27">
        <f t="shared" si="6"/>
        <v>1291723</v>
      </c>
      <c r="M17" s="27">
        <f t="shared" si="6"/>
        <v>23</v>
      </c>
      <c r="N17" s="28">
        <f t="shared" si="0"/>
        <v>210</v>
      </c>
      <c r="O17" s="27">
        <f>O11</f>
        <v>4830</v>
      </c>
      <c r="P17" s="29">
        <f t="shared" si="1"/>
        <v>267.4374741200828</v>
      </c>
      <c r="Q17" s="30">
        <f>ROUND(P17*0.411,0)</f>
        <v>110</v>
      </c>
      <c r="R17" s="31">
        <f>Q17/90</f>
        <v>1.2222222222222223</v>
      </c>
    </row>
  </sheetData>
  <sheetProtection selectLockedCells="1" selectUnlockedCells="1"/>
  <mergeCells count="9">
    <mergeCell ref="N1:Q1"/>
    <mergeCell ref="N2:Q2"/>
    <mergeCell ref="N3:Q3"/>
    <mergeCell ref="N4:Q4"/>
    <mergeCell ref="A5:A7"/>
    <mergeCell ref="B5:Q5"/>
    <mergeCell ref="B6:K6"/>
    <mergeCell ref="L6:L7"/>
    <mergeCell ref="M6:Q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Витальевна</dc:creator>
  <cp:keywords/>
  <dc:description/>
  <cp:lastModifiedBy/>
  <cp:lastPrinted>2014-10-16T12:22:32Z</cp:lastPrinted>
  <dcterms:created xsi:type="dcterms:W3CDTF">2014-08-14T10:42:13Z</dcterms:created>
  <dcterms:modified xsi:type="dcterms:W3CDTF">2014-10-16T12:22:44Z</dcterms:modified>
  <cp:category/>
  <cp:version/>
  <cp:contentType/>
  <cp:contentStatus/>
  <cp:revision>1</cp:revision>
</cp:coreProperties>
</file>